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9DA9C824-4EE2-4722-ABE0-13D5BA57BF6A}" xr6:coauthVersionLast="47" xr6:coauthVersionMax="47" xr10:uidLastSave="{00000000-0000-0000-0000-000000000000}"/>
  <bookViews>
    <workbookView xWindow="-120" yWindow="-120" windowWidth="29040" windowHeight="15720" firstSheet="1" activeTab="1" xr2:uid="{00000000-000D-0000-FFFF-FFFF00000000}"/>
  </bookViews>
  <sheets>
    <sheet name="8.1. Đất ở tại đô thị " sheetId="12" state="hidden" r:id="rId1"/>
    <sheet name="24.1. Đất ở tại nông thôn" sheetId="16" r:id="rId2"/>
    <sheet name="8.3. Đất TMDV tại đô thị" sheetId="13" state="hidden" r:id="rId3"/>
    <sheet name="24.2. Đất TMDV tại nông thôn" sheetId="14" r:id="rId4"/>
    <sheet name="8.5. Đất SXPNN tại đô thị" sheetId="17" state="hidden" r:id="rId5"/>
    <sheet name="24.3. Đất SXPNN tại nông thôn" sheetId="18" r:id="rId6"/>
    <sheet name="24.4. Đất NN" sheetId="15" r:id="rId7"/>
  </sheets>
  <externalReferences>
    <externalReference r:id="rId8"/>
    <externalReference r:id="rId9"/>
  </externalReferences>
  <definedNames>
    <definedName name="_xlnm.Print_Titles" localSheetId="1">'24.1. Đất ở tại nông thôn'!$7:$8</definedName>
    <definedName name="_xlnm.Print_Titles" localSheetId="3">'24.2. Đất TMDV tại nông thôn'!$7:$8</definedName>
    <definedName name="_xlnm.Print_Titles" localSheetId="5">'24.3. Đất SXPNN tại nông thôn'!$7:$8</definedName>
    <definedName name="_xlnm.Print_Titles" localSheetId="0">'8.1. Đất ở tại đô thị '!$7:$8</definedName>
    <definedName name="_xlnm.Print_Titles" localSheetId="2">'8.3. Đất TMDV tại đô thị'!$7:$8</definedName>
    <definedName name="_xlnm.Print_Titles" localSheetId="4">'8.5. Đất SXPNN tại đô thị'!$7:$8</definedName>
    <definedName name="_xlnm.Print_Area" localSheetId="1">'24.1. Đất ở tại nông thôn'!$A$1:$H$29</definedName>
    <definedName name="_xlnm.Print_Area" localSheetId="3">'24.2. Đất TMDV tại nông thôn'!$A$1:$H$29</definedName>
    <definedName name="_xlnm.Print_Area" localSheetId="5">'24.3. Đất SXPNN tại nông thôn'!$A$1:$H$29</definedName>
    <definedName name="_xlnm.Print_Area" localSheetId="6">'24.4. Đất NN'!$A$1:$E$44</definedName>
    <definedName name="_xlnm.Print_Area" localSheetId="0">'8.1. Đất ở tại đô thị '!$A$1:$H$55</definedName>
    <definedName name="_xlnm.Print_Area" localSheetId="2">'8.3. Đất TMDV tại đô thị'!$A$1:$H$55</definedName>
    <definedName name="_xlnm.Print_Area" localSheetId="4">'8.5. Đất SXPNN tại đô thị'!$A$1:$H$55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9" i="18" l="1"/>
  <c r="E28" i="18"/>
  <c r="E11" i="18"/>
  <c r="E12" i="18"/>
  <c r="E13" i="18"/>
  <c r="E14" i="18"/>
  <c r="E15" i="18"/>
  <c r="E16" i="18"/>
  <c r="E17" i="18"/>
  <c r="E18" i="18"/>
  <c r="E20" i="18"/>
  <c r="E21" i="18"/>
  <c r="E23" i="18"/>
  <c r="E24" i="18"/>
  <c r="E25" i="18"/>
  <c r="A24" i="18"/>
  <c r="A25" i="18" s="1"/>
  <c r="A21" i="18"/>
  <c r="A11" i="18"/>
  <c r="A12" i="18" s="1"/>
  <c r="A13" i="18" s="1"/>
  <c r="A14" i="18" s="1"/>
  <c r="A15" i="18" s="1"/>
  <c r="A16" i="18" s="1"/>
  <c r="A17" i="18" s="1"/>
  <c r="A18" i="18" s="1"/>
  <c r="F18" i="14"/>
  <c r="G18" i="14"/>
  <c r="H18" i="14"/>
  <c r="E18" i="14"/>
  <c r="A24" i="14"/>
  <c r="A25" i="14" s="1"/>
  <c r="A21" i="14"/>
  <c r="A11" i="14"/>
  <c r="A12" i="14" s="1"/>
  <c r="A13" i="14" s="1"/>
  <c r="A14" i="14" s="1"/>
  <c r="A15" i="14" s="1"/>
  <c r="A16" i="14" s="1"/>
  <c r="A17" i="14" s="1"/>
  <c r="A18" i="14" s="1"/>
  <c r="F20" i="16"/>
  <c r="H18" i="16"/>
  <c r="G18" i="16"/>
  <c r="F18" i="16"/>
  <c r="E10" i="14" l="1"/>
  <c r="E10" i="18"/>
  <c r="H18" i="18"/>
  <c r="G25" i="18"/>
  <c r="F21" i="18"/>
  <c r="F20" i="18"/>
  <c r="E28" i="14"/>
  <c r="E29" i="14"/>
  <c r="E24" i="14"/>
  <c r="E25" i="14"/>
  <c r="G25" i="14" s="1"/>
  <c r="E23" i="14"/>
  <c r="E21" i="14"/>
  <c r="G21" i="14" s="1"/>
  <c r="E20" i="14"/>
  <c r="G20" i="14" s="1"/>
  <c r="E15" i="14"/>
  <c r="E16" i="14"/>
  <c r="E17" i="14"/>
  <c r="E11" i="14"/>
  <c r="E12" i="14"/>
  <c r="E13" i="14"/>
  <c r="E14" i="14"/>
  <c r="G11" i="16"/>
  <c r="G12" i="16"/>
  <c r="G13" i="16"/>
  <c r="G14" i="16"/>
  <c r="G15" i="16"/>
  <c r="H11" i="16"/>
  <c r="H12" i="16"/>
  <c r="H13" i="16"/>
  <c r="H14" i="16"/>
  <c r="H10" i="16"/>
  <c r="G10" i="16"/>
  <c r="F12" i="16"/>
  <c r="F13" i="16"/>
  <c r="F14" i="16"/>
  <c r="F15" i="16"/>
  <c r="F11" i="16"/>
  <c r="F10" i="16"/>
  <c r="F25" i="16"/>
  <c r="G25" i="16"/>
  <c r="F25" i="14" l="1"/>
  <c r="F21" i="14"/>
  <c r="H21" i="14"/>
  <c r="H21" i="18"/>
  <c r="H14" i="18"/>
  <c r="H14" i="14"/>
  <c r="H13" i="18"/>
  <c r="H13" i="14"/>
  <c r="F14" i="18"/>
  <c r="F14" i="14"/>
  <c r="F18" i="18"/>
  <c r="F10" i="14"/>
  <c r="F10" i="18"/>
  <c r="F13" i="14"/>
  <c r="F13" i="18"/>
  <c r="G13" i="14"/>
  <c r="G13" i="18"/>
  <c r="G18" i="18"/>
  <c r="F11" i="14"/>
  <c r="F11" i="18"/>
  <c r="G15" i="18"/>
  <c r="G15" i="14"/>
  <c r="F12" i="18"/>
  <c r="F12" i="14"/>
  <c r="G12" i="14"/>
  <c r="G12" i="18"/>
  <c r="G14" i="14"/>
  <c r="G14" i="18"/>
  <c r="G11" i="18"/>
  <c r="G11" i="14"/>
  <c r="H12" i="18"/>
  <c r="H12" i="14"/>
  <c r="F15" i="18"/>
  <c r="F15" i="14"/>
  <c r="G10" i="18"/>
  <c r="G10" i="14"/>
  <c r="G20" i="18"/>
  <c r="H11" i="18"/>
  <c r="H11" i="14"/>
  <c r="F20" i="14"/>
  <c r="H10" i="18"/>
  <c r="H10" i="14"/>
  <c r="G21" i="18"/>
  <c r="F25" i="18"/>
  <c r="H21" i="16"/>
  <c r="G20" i="16"/>
  <c r="G21" i="16"/>
  <c r="F21" i="16"/>
  <c r="G52" i="17" l="1"/>
  <c r="E52" i="17"/>
  <c r="F52" i="17" s="1"/>
  <c r="E51" i="17"/>
  <c r="H51" i="17" s="1"/>
  <c r="E49" i="17"/>
  <c r="H49" i="17" s="1"/>
  <c r="E48" i="17"/>
  <c r="F48" i="17" s="1"/>
  <c r="G47" i="17"/>
  <c r="F47" i="17"/>
  <c r="E47" i="17"/>
  <c r="H47" i="17" s="1"/>
  <c r="E46" i="17"/>
  <c r="H46" i="17" s="1"/>
  <c r="E45" i="17"/>
  <c r="F45" i="17" s="1"/>
  <c r="E44" i="17"/>
  <c r="H44" i="17" s="1"/>
  <c r="E43" i="17"/>
  <c r="H43" i="17" s="1"/>
  <c r="G42" i="17"/>
  <c r="E42" i="17"/>
  <c r="F42" i="17" s="1"/>
  <c r="F41" i="17"/>
  <c r="E41" i="17"/>
  <c r="H41" i="17" s="1"/>
  <c r="E40" i="17"/>
  <c r="H40" i="17" s="1"/>
  <c r="E39" i="17"/>
  <c r="F39" i="17" s="1"/>
  <c r="E38" i="17"/>
  <c r="H38" i="17" s="1"/>
  <c r="E37" i="17"/>
  <c r="H37" i="17" s="1"/>
  <c r="H36" i="17"/>
  <c r="E36" i="17"/>
  <c r="F36" i="17" s="1"/>
  <c r="E35" i="17"/>
  <c r="H35" i="17" s="1"/>
  <c r="E34" i="17"/>
  <c r="H34" i="17" s="1"/>
  <c r="E32" i="17"/>
  <c r="F32" i="17" s="1"/>
  <c r="F31" i="17"/>
  <c r="E31" i="17"/>
  <c r="H31" i="17" s="1"/>
  <c r="E30" i="17"/>
  <c r="H30" i="17" s="1"/>
  <c r="H29" i="17"/>
  <c r="E29" i="17"/>
  <c r="F29" i="17" s="1"/>
  <c r="E28" i="17"/>
  <c r="H28" i="17" s="1"/>
  <c r="E27" i="17"/>
  <c r="H27" i="17" s="1"/>
  <c r="E26" i="17"/>
  <c r="F26" i="17" s="1"/>
  <c r="G25" i="17"/>
  <c r="E25" i="17"/>
  <c r="H25" i="17" s="1"/>
  <c r="E24" i="17"/>
  <c r="H24" i="17" s="1"/>
  <c r="H23" i="17"/>
  <c r="G23" i="17"/>
  <c r="E23" i="17"/>
  <c r="F23" i="17" s="1"/>
  <c r="E22" i="17"/>
  <c r="H22" i="17" s="1"/>
  <c r="E21" i="17"/>
  <c r="H21" i="17" s="1"/>
  <c r="H20" i="17"/>
  <c r="G20" i="17"/>
  <c r="E20" i="17"/>
  <c r="F20" i="17" s="1"/>
  <c r="F19" i="17"/>
  <c r="E19" i="17"/>
  <c r="H19" i="17" s="1"/>
  <c r="E18" i="17"/>
  <c r="H18" i="17" s="1"/>
  <c r="E17" i="17"/>
  <c r="F17" i="17" s="1"/>
  <c r="E16" i="17"/>
  <c r="H16" i="17" s="1"/>
  <c r="E15" i="17"/>
  <c r="H15" i="17" s="1"/>
  <c r="H14" i="17"/>
  <c r="G14" i="17"/>
  <c r="E14" i="17"/>
  <c r="F14" i="17" s="1"/>
  <c r="F13" i="17"/>
  <c r="E13" i="17"/>
  <c r="G13" i="17" s="1"/>
  <c r="E12" i="17"/>
  <c r="H12" i="17" s="1"/>
  <c r="E11" i="17"/>
  <c r="F11" i="17" s="1"/>
  <c r="E10" i="17"/>
  <c r="G10" i="17" s="1"/>
  <c r="F52" i="13"/>
  <c r="E52" i="13"/>
  <c r="H52" i="13" s="1"/>
  <c r="E51" i="13"/>
  <c r="H51" i="13" s="1"/>
  <c r="E49" i="13"/>
  <c r="G49" i="13" s="1"/>
  <c r="G48" i="13"/>
  <c r="E48" i="13"/>
  <c r="H48" i="13" s="1"/>
  <c r="E47" i="13"/>
  <c r="H47" i="13" s="1"/>
  <c r="E46" i="13"/>
  <c r="G46" i="13" s="1"/>
  <c r="E45" i="13"/>
  <c r="H45" i="13" s="1"/>
  <c r="E44" i="13"/>
  <c r="H44" i="13" s="1"/>
  <c r="E43" i="13"/>
  <c r="G43" i="13" s="1"/>
  <c r="E42" i="13"/>
  <c r="H42" i="13" s="1"/>
  <c r="E41" i="13"/>
  <c r="H41" i="13" s="1"/>
  <c r="E40" i="13"/>
  <c r="G40" i="13" s="1"/>
  <c r="E39" i="13"/>
  <c r="H39" i="13" s="1"/>
  <c r="E38" i="13"/>
  <c r="H38" i="13" s="1"/>
  <c r="E37" i="13"/>
  <c r="G37" i="13" s="1"/>
  <c r="G36" i="13"/>
  <c r="E36" i="13"/>
  <c r="H36" i="13" s="1"/>
  <c r="E35" i="13"/>
  <c r="H35" i="13" s="1"/>
  <c r="E34" i="13"/>
  <c r="H34" i="13" s="1"/>
  <c r="E32" i="13"/>
  <c r="H32" i="13" s="1"/>
  <c r="E31" i="13"/>
  <c r="H31" i="13" s="1"/>
  <c r="E30" i="13"/>
  <c r="G30" i="13" s="1"/>
  <c r="F29" i="13"/>
  <c r="E29" i="13"/>
  <c r="H29" i="13" s="1"/>
  <c r="E28" i="13"/>
  <c r="H28" i="13" s="1"/>
  <c r="E27" i="13"/>
  <c r="G27" i="13" s="1"/>
  <c r="E26" i="13"/>
  <c r="H26" i="13" s="1"/>
  <c r="E25" i="13"/>
  <c r="H25" i="13" s="1"/>
  <c r="E24" i="13"/>
  <c r="G24" i="13" s="1"/>
  <c r="E23" i="13"/>
  <c r="H23" i="13" s="1"/>
  <c r="E22" i="13"/>
  <c r="H22" i="13" s="1"/>
  <c r="E21" i="13"/>
  <c r="F21" i="13" s="1"/>
  <c r="E20" i="13"/>
  <c r="H20" i="13" s="1"/>
  <c r="E19" i="13"/>
  <c r="H19" i="13" s="1"/>
  <c r="E18" i="13"/>
  <c r="F18" i="13" s="1"/>
  <c r="E17" i="13"/>
  <c r="H17" i="13" s="1"/>
  <c r="E16" i="13"/>
  <c r="H16" i="13" s="1"/>
  <c r="E15" i="13"/>
  <c r="F15" i="13" s="1"/>
  <c r="E14" i="13"/>
  <c r="H14" i="13" s="1"/>
  <c r="E13" i="13"/>
  <c r="H13" i="13" s="1"/>
  <c r="E12" i="13"/>
  <c r="G12" i="13" s="1"/>
  <c r="F11" i="13"/>
  <c r="E11" i="13"/>
  <c r="H11" i="13" s="1"/>
  <c r="E10" i="13"/>
  <c r="H10" i="13" s="1"/>
  <c r="F45" i="13" l="1"/>
  <c r="G52" i="13"/>
  <c r="G26" i="17"/>
  <c r="G31" i="17"/>
  <c r="H42" i="17"/>
  <c r="H26" i="17"/>
  <c r="F38" i="17"/>
  <c r="G48" i="17"/>
  <c r="F39" i="13"/>
  <c r="F10" i="17"/>
  <c r="F16" i="17"/>
  <c r="F22" i="17"/>
  <c r="G32" i="17"/>
  <c r="G38" i="17"/>
  <c r="H48" i="17"/>
  <c r="F14" i="13"/>
  <c r="F23" i="13"/>
  <c r="G39" i="13"/>
  <c r="G22" i="17"/>
  <c r="H32" i="17"/>
  <c r="F44" i="17"/>
  <c r="F32" i="13"/>
  <c r="G11" i="17"/>
  <c r="G17" i="17"/>
  <c r="F28" i="17"/>
  <c r="G39" i="17"/>
  <c r="G44" i="17"/>
  <c r="G45" i="13"/>
  <c r="G32" i="13"/>
  <c r="F48" i="13"/>
  <c r="H11" i="17"/>
  <c r="H17" i="17"/>
  <c r="G28" i="17"/>
  <c r="H39" i="17"/>
  <c r="F51" i="17"/>
  <c r="G29" i="13"/>
  <c r="F35" i="17"/>
  <c r="G45" i="17"/>
  <c r="G51" i="17"/>
  <c r="F20" i="13"/>
  <c r="F17" i="13"/>
  <c r="F26" i="13"/>
  <c r="F42" i="13"/>
  <c r="G29" i="17"/>
  <c r="G35" i="17"/>
  <c r="H45" i="17"/>
  <c r="G42" i="13"/>
  <c r="F36" i="13"/>
  <c r="G51" i="13"/>
  <c r="F25" i="17"/>
  <c r="G36" i="17"/>
  <c r="G41" i="17"/>
  <c r="H52" i="17"/>
  <c r="F12" i="17"/>
  <c r="F18" i="17"/>
  <c r="F24" i="17"/>
  <c r="F30" i="17"/>
  <c r="F37" i="17"/>
  <c r="F40" i="17"/>
  <c r="F46" i="17"/>
  <c r="G18" i="17"/>
  <c r="G46" i="17"/>
  <c r="F15" i="17"/>
  <c r="F21" i="17"/>
  <c r="F27" i="17"/>
  <c r="F34" i="17"/>
  <c r="F43" i="17"/>
  <c r="F49" i="17"/>
  <c r="G12" i="17"/>
  <c r="G15" i="17"/>
  <c r="G21" i="17"/>
  <c r="G24" i="17"/>
  <c r="G27" i="17"/>
  <c r="G30" i="17"/>
  <c r="G34" i="17"/>
  <c r="G37" i="17"/>
  <c r="G40" i="17"/>
  <c r="G43" i="17"/>
  <c r="G49" i="17"/>
  <c r="G16" i="17"/>
  <c r="G19" i="17"/>
  <c r="H10" i="17"/>
  <c r="H13" i="17"/>
  <c r="F12" i="13"/>
  <c r="F30" i="13"/>
  <c r="F34" i="13"/>
  <c r="F37" i="13"/>
  <c r="F40" i="13"/>
  <c r="F43" i="13"/>
  <c r="F46" i="13"/>
  <c r="F49" i="13"/>
  <c r="G34" i="13"/>
  <c r="H15" i="13"/>
  <c r="H24" i="13"/>
  <c r="H30" i="13"/>
  <c r="H37" i="13"/>
  <c r="H40" i="13"/>
  <c r="H43" i="13"/>
  <c r="H46" i="13"/>
  <c r="H49" i="13"/>
  <c r="F24" i="13"/>
  <c r="G21" i="13"/>
  <c r="H21" i="13"/>
  <c r="F27" i="13"/>
  <c r="H27" i="13"/>
  <c r="F10" i="13"/>
  <c r="F13" i="13"/>
  <c r="F16" i="13"/>
  <c r="F19" i="13"/>
  <c r="F22" i="13"/>
  <c r="F25" i="13"/>
  <c r="F28" i="13"/>
  <c r="F31" i="13"/>
  <c r="F35" i="13"/>
  <c r="F38" i="13"/>
  <c r="F41" i="13"/>
  <c r="F44" i="13"/>
  <c r="F47" i="13"/>
  <c r="F51" i="13"/>
  <c r="G15" i="13"/>
  <c r="H12" i="13"/>
  <c r="G10" i="13"/>
  <c r="G13" i="13"/>
  <c r="G16" i="13"/>
  <c r="G19" i="13"/>
  <c r="G22" i="13"/>
  <c r="G25" i="13"/>
  <c r="G28" i="13"/>
  <c r="G31" i="13"/>
  <c r="G35" i="13"/>
  <c r="G38" i="13"/>
  <c r="G41" i="13"/>
  <c r="G44" i="13"/>
  <c r="G47" i="13"/>
  <c r="G18" i="13"/>
  <c r="H18" i="13"/>
  <c r="G17" i="13"/>
  <c r="G11" i="13"/>
  <c r="G14" i="13"/>
  <c r="G20" i="13"/>
  <c r="G23" i="13"/>
  <c r="G26" i="13"/>
  <c r="A11" i="16" l="1"/>
  <c r="A12" i="16" s="1"/>
  <c r="A13" i="16" s="1"/>
  <c r="A14" i="16" s="1"/>
  <c r="A15" i="16" s="1"/>
  <c r="A16" i="16" s="1"/>
  <c r="A17" i="16" s="1"/>
  <c r="A21" i="16" l="1"/>
  <c r="A24" i="16" s="1"/>
  <c r="A25" i="16" s="1"/>
  <c r="A18" i="16"/>
  <c r="B44" i="15"/>
  <c r="B43" i="15"/>
  <c r="B42" i="15"/>
  <c r="A42" i="15"/>
  <c r="A43" i="15" s="1"/>
  <c r="A44" i="15" s="1"/>
  <c r="B37" i="15"/>
  <c r="B36" i="15"/>
  <c r="B35" i="15"/>
  <c r="A35" i="15"/>
  <c r="A36" i="15" s="1"/>
  <c r="A37" i="15" s="1"/>
  <c r="B29" i="15"/>
  <c r="B28" i="15"/>
  <c r="B27" i="15"/>
  <c r="A27" i="15"/>
  <c r="A28" i="15" s="1"/>
  <c r="A29" i="15" s="1"/>
  <c r="B21" i="15"/>
  <c r="B20" i="15"/>
  <c r="B19" i="15"/>
  <c r="A19" i="15"/>
  <c r="A20" i="15" s="1"/>
  <c r="A21" i="15" s="1"/>
  <c r="A11" i="15"/>
  <c r="A12" i="15" s="1"/>
  <c r="A13" i="15" s="1"/>
  <c r="E13" i="12" l="1"/>
  <c r="F13" i="12" l="1"/>
  <c r="G13" i="12"/>
  <c r="H13" i="12"/>
  <c r="E14" i="12"/>
  <c r="E16" i="12"/>
  <c r="E18" i="12"/>
  <c r="E11" i="12"/>
  <c r="E19" i="12"/>
  <c r="E15" i="12"/>
  <c r="E17" i="12"/>
  <c r="E12" i="12"/>
  <c r="H14" i="12" l="1"/>
  <c r="G14" i="12"/>
  <c r="F14" i="12"/>
  <c r="F15" i="12"/>
  <c r="H15" i="12"/>
  <c r="G15" i="12"/>
  <c r="F18" i="12"/>
  <c r="H18" i="12"/>
  <c r="G18" i="12"/>
  <c r="G19" i="12"/>
  <c r="F19" i="12"/>
  <c r="H19" i="12"/>
  <c r="F12" i="12"/>
  <c r="H12" i="12"/>
  <c r="G12" i="12"/>
  <c r="H17" i="12"/>
  <c r="G17" i="12"/>
  <c r="F17" i="12"/>
  <c r="G11" i="12"/>
  <c r="F11" i="12"/>
  <c r="H11" i="12"/>
  <c r="H16" i="12"/>
  <c r="G16" i="12"/>
  <c r="F16" i="12"/>
  <c r="E10" i="12"/>
  <c r="F10" i="12" l="1"/>
  <c r="G10" i="12"/>
  <c r="H10" i="12"/>
  <c r="E22" i="12" l="1"/>
  <c r="E24" i="12"/>
  <c r="E46" i="12" l="1"/>
  <c r="F24" i="12"/>
  <c r="G24" i="12"/>
  <c r="H24" i="12"/>
  <c r="E41" i="12"/>
  <c r="E49" i="12"/>
  <c r="E48" i="12"/>
  <c r="E32" i="12"/>
  <c r="E45" i="12"/>
  <c r="E40" i="12"/>
  <c r="E39" i="12"/>
  <c r="E38" i="12"/>
  <c r="E43" i="12"/>
  <c r="E28" i="12"/>
  <c r="E36" i="12"/>
  <c r="G22" i="12"/>
  <c r="H22" i="12"/>
  <c r="F22" i="12"/>
  <c r="E42" i="12"/>
  <c r="E31" i="12"/>
  <c r="E23" i="12"/>
  <c r="E21" i="12"/>
  <c r="E20" i="12"/>
  <c r="H36" i="12" l="1"/>
  <c r="G36" i="12"/>
  <c r="F36" i="12"/>
  <c r="H38" i="12"/>
  <c r="F38" i="12"/>
  <c r="G38" i="12"/>
  <c r="G32" i="12"/>
  <c r="F32" i="12"/>
  <c r="H32" i="12"/>
  <c r="F49" i="12"/>
  <c r="G49" i="12"/>
  <c r="H49" i="12"/>
  <c r="E34" i="12"/>
  <c r="E37" i="12"/>
  <c r="E29" i="12"/>
  <c r="G28" i="12"/>
  <c r="H28" i="12"/>
  <c r="F28" i="12"/>
  <c r="E30" i="12"/>
  <c r="E27" i="12"/>
  <c r="E25" i="12"/>
  <c r="E51" i="12"/>
  <c r="E47" i="12"/>
  <c r="H31" i="12"/>
  <c r="F31" i="12"/>
  <c r="G31" i="12"/>
  <c r="F42" i="12"/>
  <c r="G42" i="12"/>
  <c r="H42" i="12"/>
  <c r="G43" i="12"/>
  <c r="H43" i="12"/>
  <c r="F43" i="12"/>
  <c r="H39" i="12"/>
  <c r="F39" i="12"/>
  <c r="G39" i="12"/>
  <c r="H40" i="12"/>
  <c r="G40" i="12"/>
  <c r="F40" i="12"/>
  <c r="F45" i="12"/>
  <c r="G45" i="12"/>
  <c r="H45" i="12"/>
  <c r="H48" i="12"/>
  <c r="G48" i="12"/>
  <c r="F48" i="12"/>
  <c r="F41" i="12"/>
  <c r="H41" i="12"/>
  <c r="G41" i="12"/>
  <c r="F46" i="12"/>
  <c r="G46" i="12"/>
  <c r="H46" i="12"/>
  <c r="G21" i="12"/>
  <c r="H21" i="12"/>
  <c r="F21" i="12"/>
  <c r="F23" i="12"/>
  <c r="G23" i="12"/>
  <c r="H23" i="12"/>
  <c r="E26" i="12"/>
  <c r="H20" i="12"/>
  <c r="F20" i="12"/>
  <c r="G20" i="12"/>
  <c r="E44" i="12"/>
  <c r="E52" i="12"/>
  <c r="E35" i="12"/>
  <c r="G35" i="12" l="1"/>
  <c r="H35" i="12"/>
  <c r="F35" i="12"/>
  <c r="H44" i="12"/>
  <c r="G44" i="12"/>
  <c r="F44" i="12"/>
  <c r="H26" i="12"/>
  <c r="G26" i="12"/>
  <c r="F26" i="12"/>
  <c r="F51" i="12"/>
  <c r="G51" i="12"/>
  <c r="H51" i="12"/>
  <c r="G27" i="12"/>
  <c r="H27" i="12"/>
  <c r="F27" i="12"/>
  <c r="H29" i="12"/>
  <c r="G29" i="12"/>
  <c r="F29" i="12"/>
  <c r="F37" i="12"/>
  <c r="G37" i="12"/>
  <c r="H37" i="12"/>
  <c r="G34" i="12"/>
  <c r="F34" i="12"/>
  <c r="H34" i="12"/>
  <c r="G52" i="12"/>
  <c r="F52" i="12"/>
  <c r="H52" i="12"/>
  <c r="G47" i="12"/>
  <c r="H47" i="12"/>
  <c r="F47" i="12"/>
  <c r="G25" i="12"/>
  <c r="F25" i="12"/>
  <c r="H25" i="12"/>
  <c r="G30" i="12"/>
  <c r="H30" i="12"/>
  <c r="F30" i="12"/>
  <c r="E36" i="15"/>
  <c r="C36" i="15"/>
  <c r="D36" i="15"/>
  <c r="D12" i="15"/>
  <c r="C12" i="15"/>
  <c r="E12" i="15"/>
  <c r="E21" i="15"/>
  <c r="C21" i="15"/>
  <c r="D21" i="15"/>
  <c r="D28" i="15"/>
  <c r="C28" i="15"/>
  <c r="E28" i="15"/>
  <c r="D35" i="15"/>
  <c r="C35" i="15"/>
  <c r="E35" i="15"/>
  <c r="E19" i="15"/>
  <c r="C19" i="15"/>
  <c r="D19" i="15"/>
  <c r="D27" i="15"/>
  <c r="C27" i="15"/>
  <c r="E27" i="15"/>
  <c r="E11" i="15"/>
  <c r="C11" i="15"/>
  <c r="D11" i="15"/>
  <c r="D13" i="15"/>
  <c r="C13" i="15"/>
  <c r="E13" i="15"/>
  <c r="D37" i="15"/>
  <c r="C37" i="15"/>
  <c r="E37" i="15"/>
  <c r="E29" i="15"/>
  <c r="C29" i="15"/>
  <c r="D29" i="15"/>
  <c r="E20" i="15"/>
  <c r="C20" i="15"/>
  <c r="D20" i="15"/>
</calcChain>
</file>

<file path=xl/sharedStrings.xml><?xml version="1.0" encoding="utf-8"?>
<sst xmlns="http://schemas.openxmlformats.org/spreadsheetml/2006/main" count="668" uniqueCount="195">
  <si>
    <t>Đường Trần Hưng Đạo</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</si>
  <si>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</si>
  <si>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</si>
  <si>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</si>
  <si>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</si>
  <si>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</si>
  <si>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</si>
  <si>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</si>
  <si>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</si>
  <si>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</si>
  <si>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</si>
  <si>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</si>
  <si>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Đường Quốc lộ 1B, đoạn 1</t>
  </si>
  <si>
    <t>Đường Quốc lộ 1B, đoạn 2</t>
  </si>
  <si>
    <t>Quốc lộ 1B</t>
  </si>
  <si>
    <t>Cầu Đông Mạ</t>
  </si>
  <si>
    <t>Ngã ba đường N279</t>
  </si>
  <si>
    <t>Đường 19/4</t>
  </si>
  <si>
    <t>Cầu Phố cũ</t>
  </si>
  <si>
    <t>Đưỡng rẽ lên trường Mầm non thị trấn (Phân trường Phai Cam)</t>
  </si>
  <si>
    <t>Đường Trần Hưng Đạo đoạn 1</t>
  </si>
  <si>
    <t>Ngã ba đường 19-4 (Km1+570), Khối phố 3 thị trấn.</t>
  </si>
  <si>
    <t>Cổng trụ sở Công an huyện</t>
  </si>
  <si>
    <t>Đường Ngô Thì Sĩ đoạn 1</t>
  </si>
  <si>
    <t>Ngã ba đường Trần
Hưng Đạo (Km0+80)</t>
  </si>
  <si>
    <t>Công ty Cổ phần Thương mại Lạng Sơn chi nhánh huyện Bình Gia.</t>
  </si>
  <si>
    <t>Đường Trần Hưng Đạo đoạn 2</t>
  </si>
  <si>
    <t>Hết mốc ranh giới TT Bình Gia và xã Hoàng Văn Thụ (ngã 3 thôn Toòng Chu 1)</t>
  </si>
  <si>
    <t>Đường Ngô Thì Sĩ đoạn 2</t>
  </si>
  <si>
    <t>Công ty Cổ phần Thương mại Lạng Sơn chi nhánh huyện Bình Gia</t>
  </si>
  <si>
    <t>Trường Mầm non 
Thị trấn</t>
  </si>
  <si>
    <t>Đường Phố Hòa Bình</t>
  </si>
  <si>
    <t>Ngã ba đường 19-4(Km1+680), thuộc Khối phố 2 thị trấn Bình Gia.</t>
  </si>
  <si>
    <t>Đường Hoàng Văn Thụ (Km0+350) 
thuộcKhối phố 2, thị trấn.</t>
  </si>
  <si>
    <t>Ngã 3 đường 19-4 (Km 1+300) thuộc Khối phố 3 thị trấn Bình Gia</t>
  </si>
  <si>
    <t>Cầu Pàn Chá</t>
  </si>
  <si>
    <t>Đường Phai Danh</t>
  </si>
  <si>
    <t>Ngã ba đường Hoàng Văn Thụ (Km0+80) thuộc Khối phố 3 thị trấn Bình Gia</t>
  </si>
  <si>
    <t>Mốc ranh giới Thị
trấn Bình Gia và xã Hoàng Văn Thụ</t>
  </si>
  <si>
    <t>Đường vào Sân vận động</t>
  </si>
  <si>
    <t>Cuối đường</t>
  </si>
  <si>
    <t>Đường Ngô Thì Sĩ đoạn 3</t>
  </si>
  <si>
    <t>Trường Mầm non Thị trấn</t>
  </si>
  <si>
    <t>Ngã ba đường Trần Hưng Đạo (Km0+43) giáp ranh thôn Tòng Chu, xã Hoàng Văn Thụ</t>
  </si>
  <si>
    <t>Ngã tư thị trấn Bình Gia</t>
  </si>
  <si>
    <t>Chi nhánh điện lực huyện Bình Gia</t>
  </si>
  <si>
    <t>Đường rẽ vào Trung tâm giáo dục thường xuyên</t>
  </si>
  <si>
    <t>Đường Quốc lộ 1B, đoạn 3</t>
  </si>
  <si>
    <t>Đường rẽ vào mỏ đá</t>
  </si>
  <si>
    <t>Đường Quốc lộ 1B, đoạn 4</t>
  </si>
  <si>
    <t>Cầu Nà Me</t>
  </si>
  <si>
    <t>Đường Quốc lộ 1B, đoạn 5</t>
  </si>
  <si>
    <t>Cầu Tý Gắn</t>
  </si>
  <si>
    <t>Đường Quốc lộ 1B, đoạn 6</t>
  </si>
  <si>
    <t>Đường 19-4</t>
  </si>
  <si>
    <t>Km60+120 (Ngã tư thị trấn Bình Gia)</t>
  </si>
  <si>
    <t>Cầu Phố Cũ</t>
  </si>
  <si>
    <t>Đường tỉnh 226 , đoạn 1</t>
  </si>
  <si>
    <t>Ngã tư điểm giao với quốc lộ 1B</t>
  </si>
  <si>
    <t>Đường rẽ vào nhà văn hóa thôn Ngã Tư</t>
  </si>
  <si>
    <t>Đường tỉnh 226, đoạn 2</t>
  </si>
  <si>
    <t>Cầu Pắc Sào</t>
  </si>
  <si>
    <t>Đường tỉnh 226, đoạn 3</t>
  </si>
  <si>
    <t>Đường rẽ vào thôn Pác Nàng</t>
  </si>
  <si>
    <t>Đường tỉnh 226, đoạn 4</t>
  </si>
  <si>
    <t>Điểm Bưu điện Văn hóa thôn Yên Bình</t>
  </si>
  <si>
    <t>Đường tỉnh 226, đoạn 5</t>
  </si>
  <si>
    <t>Điểm Bưu điện văn hóa thôn Yên Bình</t>
  </si>
  <si>
    <t>Mốc ranh giới thị trấn Bình Gia và xã Minh Khai</t>
  </si>
  <si>
    <t>Đường Quốc lộ 1B: (hướng Bình Gia - Bắc Sơn bên phải đường)</t>
  </si>
  <si>
    <t>Mốc ranh giới TT Bình Gia và xã Hoàng Văn Thụ (cũ)</t>
  </si>
  <si>
    <t>Cống Nà Rường</t>
  </si>
  <si>
    <t>Đường Quốc lộ 1B, đoạn 7</t>
  </si>
  <si>
    <t>Cầu Ải</t>
  </si>
  <si>
    <t>Ngã ba (tiếp giáp quốc lộ 1B) (Km 183+750)</t>
  </si>
  <si>
    <t>Đường rẽ lên trường Mầm non thị trấn (Điểm trường Phai Cam)</t>
  </si>
  <si>
    <t>Bia tưởng niệm 19-4 (Km1+720), Khối phố 2 thị trấn Bình Gia</t>
  </si>
  <si>
    <t>Đường Nà Hoan-Cầu Ải</t>
  </si>
  <si>
    <t>Ngã ba đường Quốc lộ 279 rẽ vào khu dân cư Nà Hoan</t>
  </si>
  <si>
    <t>Cầu Ải tiếp giáp đường Quốc lộ 1B</t>
  </si>
  <si>
    <t>Đường Tân Thành - Pác Nàng, đoạn 1</t>
  </si>
  <si>
    <t>Ngã ba đường Quốc lộ 1B đường rẽ vào khu dân cư khối phố Tân Thành</t>
  </si>
  <si>
    <t>Ngã ba đường rẽ đi Pác Nàng</t>
  </si>
  <si>
    <t>Đường Tân Thành - Pác Nàng, đoạn 2</t>
  </si>
  <si>
    <t>giáp đường tỉnh 226</t>
  </si>
  <si>
    <t>Đường Tân Thành - Rừng Thông, đoạn 3</t>
  </si>
  <si>
    <t>Ngã ba đường rẽ đi Rừng Thông</t>
  </si>
  <si>
    <t>nhà văn hóa cộng đồng Rừng Thông</t>
  </si>
  <si>
    <t>Đường Mỏ Đá</t>
  </si>
  <si>
    <t>Ngã ba đường Quốc lộ 1B đường rẽ vào Mỏ đá Hồng phong IV</t>
  </si>
  <si>
    <t>Mỏ đá Hồng phong IV</t>
  </si>
  <si>
    <t>Đường Lủng Nọi</t>
  </si>
  <si>
    <t>Đường 19/4 rẽ vào khu dân cư Lủng Nọi</t>
  </si>
  <si>
    <t>đến Sân bóng đá nhân tạo (Khối phố 6A, thị trấn Bình Gia)</t>
  </si>
  <si>
    <t>Đường khu dân cư Nà Hoan 
(đường vào hang Thẩm Khách)</t>
  </si>
  <si>
    <t>Từ Km 0 + 300 đường Nà Hoan – Cầu Ải khối phố Tòng Chu, thị trấn Bình Gia</t>
  </si>
  <si>
    <t>Đến tiếp giáp đất quốc phòng do BCH quân sự huyện quản lý, khối phố Tòng Chu, thị trấn Bình Gia</t>
  </si>
  <si>
    <t>Đường Ngọc Quyến – Ngọc Trí</t>
  </si>
  <si>
    <t>Từ Km59+800 đường Quốc lộ 1B khối phố Ngọc Quyến, thị trấn Bình Gia</t>
  </si>
  <si>
    <t>Đến Km 0 + 700 đường tỉnh 226 khối phố Ngọc Trí, thị trấn Bình Gia</t>
  </si>
  <si>
    <t>Đường Trung tâm Giáo dục thường xuyên</t>
  </si>
  <si>
    <t>Từ đường rẽ trường THCS Tô Hiệu (giáp đường Quốc lộ 1B) qua trường Mầm non Tô Hiệu, Trung tâm Giáo dục thường xuyên</t>
  </si>
  <si>
    <t>Đến tiếp giáp đường Quốc lộ 1B (đoạn Km 58+300)</t>
  </si>
  <si>
    <t>Đường Nà Choong - Nà Nhàn</t>
  </si>
  <si>
    <t>Từ Km 0+700/Đường Nà Hoan - Cầu Ải</t>
  </si>
  <si>
    <t>đến Nà Nhàn</t>
  </si>
  <si>
    <t>Đường Quốc lộ 1B Đoạn 8</t>
  </si>
  <si>
    <t>Từ Cầu Ải</t>
  </si>
  <si>
    <t>đèo Tam Canh (hết ranh giới huyện Bình Gia)</t>
  </si>
  <si>
    <t>Đường Trần Hưng Đạo đoạn 3</t>
  </si>
  <si>
    <t>Ngã 3 khối phố Tòng Chu giao với đường Ngô Thì Sĩ</t>
  </si>
  <si>
    <t>Đường Quốc lộ N279 (Km185+260)</t>
  </si>
  <si>
    <t>Khu dân cư, tái định cư</t>
  </si>
  <si>
    <t>Khu Tái định cư đường nội thị 19/4</t>
  </si>
  <si>
    <t>Khu tái định cư Bình Gia (Đường tránh đường tỉnh 226).</t>
  </si>
  <si>
    <t>Chân đồi Pò Nà Gièn</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</si>
  <si>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</si>
  <si>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</si>
  <si>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</si>
  <si>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</si>
  <si>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</si>
  <si>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</si>
  <si>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</si>
  <si>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</si>
  <si>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</si>
  <si>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Đường TL279 (đoạn 1 – Thị trấn Bình Gia)</t>
  </si>
  <si>
    <t>8. Xã Bình Gia</t>
  </si>
  <si>
    <t>Mẫu số 39</t>
  </si>
  <si>
    <t>BẢNG 8.1: BẢNG GIÁ ĐẤT Ở TẠI ĐÔ THỊ</t>
  </si>
  <si>
    <t xml:space="preserve">Giá đất ở </t>
  </si>
  <si>
    <t>(Ban hành kèm theo Quyết định số ... ngày... tháng ... năm ... của UBND……)</t>
  </si>
  <si>
    <t>Thị trấn Bình Gia cũ</t>
  </si>
  <si>
    <t>41.1</t>
  </si>
  <si>
    <t>41.2</t>
  </si>
  <si>
    <t>Ghi chú: Các vị trí (Vị trí 2, vị trí 3, vị trí 4) không có mức giá thì áp dụng theo bảng giá đất các khu vực còn lại tại đô thị.</t>
  </si>
  <si>
    <t>Mẫu số 38</t>
  </si>
  <si>
    <t>Ghi chú: Các vị trí (Vị trí 2, vị trí 3) không có mức giá thì áp dụng theo bảng giá đất các khu vực còn lại tại nông thôn.</t>
  </si>
  <si>
    <t>BẢNG 8.3: BẢNG GIÁ ĐẤT THƯƠNG MẠI, DỊCH VỤ TẠI ĐÔ THỊ</t>
  </si>
  <si>
    <t>BẢNG 8.5: BẢNG GIÁ ĐẤT CƠ SỞ XẢN XUẤT PHI NÔNG NGHIỆP TẠI ĐÔ THỊ</t>
  </si>
  <si>
    <t xml:space="preserve">Giá đất </t>
  </si>
  <si>
    <t>Tên đơn vị hành chính</t>
  </si>
  <si>
    <t>Mẫu số 37</t>
  </si>
  <si>
    <t>BẢNG 1. BẢNG GIÁ ĐẤT TRỒNG CÂY HẰNG NĂM</t>
  </si>
  <si>
    <t xml:space="preserve">II. ĐẤT TRỒNG CÂY HẰNG NĂM KHÁC </t>
  </si>
  <si>
    <t>24. Yên Phúc</t>
  </si>
  <si>
    <t>Đường Quốc lộ 279: đoạn 1</t>
  </si>
  <si>
    <t>Đầu cầu Pá Danh</t>
  </si>
  <si>
    <t xml:space="preserve">Cống Nà Mèo </t>
  </si>
  <si>
    <t>Đường nhánh quốc lộ 279</t>
  </si>
  <si>
    <t xml:space="preserve">đường rẽ vào
 UBND xã Yên Phúc </t>
  </si>
  <si>
    <t>Chợ Bãi (toàn bộ khu vực trong chợ
 - áp dụng đối với những thửa đất có mặt tiền tiếp giáp với chợ)</t>
  </si>
  <si>
    <t>ĐH.58</t>
  </si>
  <si>
    <t>Ngã 3 Quốc lộ 279 (bưu điện xã Yên Phúc)</t>
  </si>
  <si>
    <t>Cống Kéo Đẩy</t>
  </si>
  <si>
    <t>Đường Quốc lộ 279: đoạn 2</t>
  </si>
  <si>
    <t>Cống Nà Mèo</t>
  </si>
  <si>
    <t>đường bê tông rẽ lên sân vận động xã Yên Phúc (Km 175+800)</t>
  </si>
  <si>
    <t>Đường Quốc lộ 279: đoạn 3</t>
  </si>
  <si>
    <t>Km 175+800</t>
  </si>
  <si>
    <t>đường rẽ vào Điểm trường Tiểu học thôn Nam</t>
  </si>
  <si>
    <t>Đường Quốc lộ 279: đoạn 4</t>
  </si>
  <si>
    <t>Cầu Nà Quẹng chân dốc Đèo Lăn (Km173+200).</t>
  </si>
  <si>
    <t>Cột Km số 2 (Chợ Bãi đi Ba Xã)</t>
  </si>
  <si>
    <t>Đường xã 499</t>
  </si>
  <si>
    <t>Đường rẽ từ Quốc lộ 279 vào đường liên thôn Nam - Tây A- Tây B</t>
  </si>
  <si>
    <t>Chân dốc Kéo Dầy</t>
  </si>
  <si>
    <t>Đường quốc lộ 279: đoạn 1</t>
  </si>
  <si>
    <t xml:space="preserve">hết phố Bản Coóng </t>
  </si>
  <si>
    <t>điểm bưu điện xã Bình Phúc</t>
  </si>
  <si>
    <t>Đường quốc lộ 279, đoạn 2</t>
  </si>
  <si>
    <t xml:space="preserve"> Điểm bưu điện xã Bình Phúc</t>
  </si>
  <si>
    <t>Điểm giáp ranh xã Yên Phúc</t>
  </si>
  <si>
    <t>ĐH.52 (qua các thôn Phai Xả, Bản Nóoc, Nà Mìn)</t>
  </si>
  <si>
    <t>Hết địa phận xã Điềm He</t>
  </si>
  <si>
    <t>Điểm tiếp giáp xã Tràng Các cũ</t>
  </si>
  <si>
    <t>Đường tỉnh lộ 239 (qua các thôn Cốc Phường, Nà Tèn, Đoàn Kết, Nà Hòa)</t>
  </si>
  <si>
    <t>Hết địa phận xã An Sơn - giáp xã Tân Đoàn</t>
  </si>
  <si>
    <t>Đường huyện 53 đường Lũng Pa - Pắc Kéo - Thị trấn (qua các thôn Bình Đãng A, Bình Đãng B, Quang Bí, Bản Thí, Phiền Mậu, Tân Tiến, Ích Hữu)</t>
  </si>
  <si>
    <t>đoạn rẽ từ Quốc lộ 1B (đèo Lùng Pa)</t>
  </si>
  <si>
    <t xml:space="preserve"> hết thôn Ích Hữu giáp thị trấn Văn Quan</t>
  </si>
  <si>
    <t>Khu tái định cư dự án Khu dân cư Chợ Bãi</t>
  </si>
  <si>
    <t xml:space="preserve"> </t>
  </si>
  <si>
    <t xml:space="preserve">  </t>
  </si>
  <si>
    <t>24. Xã Yên Phúc</t>
  </si>
  <si>
    <t>BẢNG 24.1: BẢNG GIÁ ĐẤT Ở TẠI NÔNG THÔN</t>
  </si>
  <si>
    <t xml:space="preserve"> Xã Yên Phúc cũ</t>
  </si>
  <si>
    <t>Xã Bình Phúc cũ</t>
  </si>
  <si>
    <t>Xã An Sơn cũ</t>
  </si>
  <si>
    <t>Xã Bình Phúc, xã Yên Phúc cũ</t>
  </si>
  <si>
    <t>BẢNG 24.2: BẢNG GIÁ ĐẤT THƯƠNG MẠI, DỊCH VỤ TẠI NÔNG THÔN</t>
  </si>
  <si>
    <t>Giá đất thương mại, dịch vụ</t>
  </si>
  <si>
    <t>Giá đất cơ sở sản xuất phi nông nghiệp</t>
  </si>
  <si>
    <t>BẢNG 24.4: BẢNG GIÁ ĐẤT NÔNG NGHIỆP</t>
  </si>
  <si>
    <t>Xã Yên Phúc cũ</t>
  </si>
  <si>
    <t>BẢNG 24.3: BẢNG GIÁ ĐẤT CƠ SỞ SẢN XUẤT PHI NÔNG NGHIỆP TẠI NÔNG THÔN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</si>
</sst>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1"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s>
  <cellStyleXfs count="4">
    <xf numFmtId="0" fontId="0" fillId="0" borderId="0"/>
    <xf numFmtId="43" fontId="6" fillId="0" borderId="0" applyFont="0" applyFill="0" applyBorder="0" applyAlignment="0" applyProtection="0"/>
    <xf numFmtId="0" fontId="6" fillId="0" borderId="0"/>
    <xf numFmtId="0" fontId="6" fillId="0" borderId="0"/>
  </cellStyleXfs>
  <cellXfs count="94">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0" fontId="7"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1" fillId="0" borderId="8" xfId="2" applyFont="1" applyBorder="1" applyAlignment="1">
      <alignment horizontal="left" vertical="center" wrapText="1"/>
    </xf>
    <xf numFmtId="0" fontId="2" fillId="0" borderId="8" xfId="2" applyFont="1" applyBorder="1" applyAlignment="1">
      <alignment horizontal="left" vertical="center" wrapText="1"/>
    </xf>
    <xf numFmtId="0" fontId="2" fillId="0" borderId="9" xfId="2" applyFont="1" applyBorder="1" applyAlignment="1">
      <alignment horizontal="left" vertical="center" wrapText="1"/>
    </xf>
    <xf numFmtId="0" fontId="1" fillId="0" borderId="1" xfId="2" applyFont="1" applyBorder="1" applyAlignment="1">
      <alignment horizontal="left" vertical="center" wrapText="1"/>
    </xf>
    <xf numFmtId="0" fontId="2" fillId="0" borderId="1" xfId="2" applyFont="1" applyBorder="1" applyAlignment="1">
      <alignment horizontal="left" vertical="center" wrapText="1"/>
    </xf>
    <xf numFmtId="0" fontId="2" fillId="0" borderId="11" xfId="2" applyFont="1" applyBorder="1" applyAlignment="1">
      <alignment horizontal="left" vertical="center" wrapText="1"/>
    </xf>
    <xf numFmtId="3" fontId="2" fillId="0" borderId="10" xfId="2" applyNumberFormat="1" applyFont="1" applyBorder="1" applyAlignment="1">
      <alignment horizontal="right" vertical="center" wrapText="1"/>
    </xf>
    <xf numFmtId="0" fontId="2" fillId="0" borderId="1" xfId="2" applyFont="1" applyBorder="1" applyAlignment="1">
      <alignment horizontal="center" vertical="center" wrapText="1"/>
    </xf>
    <xf numFmtId="49" fontId="2" fillId="0" borderId="1" xfId="2" applyNumberFormat="1" applyFont="1" applyBorder="1" applyAlignment="1">
      <alignment horizontal="left" vertical="center" wrapText="1"/>
    </xf>
    <xf numFmtId="164" fontId="2" fillId="0" borderId="1" xfId="2" applyNumberFormat="1" applyFont="1" applyBorder="1" applyAlignment="1">
      <alignment horizontal="left" vertical="center" wrapText="1"/>
    </xf>
    <xf numFmtId="164" fontId="2" fillId="0" borderId="1" xfId="2" applyNumberFormat="1" applyFont="1" applyBorder="1" applyAlignment="1">
      <alignment horizontal="right" vertical="center" wrapText="1"/>
    </xf>
    <xf numFmtId="3" fontId="2" fillId="0" borderId="1" xfId="2" applyNumberFormat="1" applyFont="1" applyBorder="1" applyAlignment="1">
      <alignment horizontal="right" vertical="center" wrapText="1"/>
    </xf>
    <xf numFmtId="164" fontId="2" fillId="0" borderId="1" xfId="1" applyNumberFormat="1" applyFont="1" applyFill="1" applyBorder="1" applyAlignment="1">
      <alignment horizontal="center" vertical="center"/>
    </xf>
    <xf numFmtId="0" fontId="1" fillId="0" borderId="14" xfId="2" applyFont="1" applyBorder="1" applyAlignment="1">
      <alignment horizontal="left" vertical="center" wrapText="1"/>
    </xf>
    <xf numFmtId="0" fontId="1" fillId="0" borderId="7" xfId="2" applyFont="1" applyBorder="1" applyAlignment="1">
      <alignment horizontal="left" vertical="center" wrapText="1"/>
    </xf>
    <xf numFmtId="0" fontId="1" fillId="0" borderId="15" xfId="2" applyFont="1" applyBorder="1" applyAlignment="1">
      <alignment horizontal="left" vertical="center" wrapText="1"/>
    </xf>
    <xf numFmtId="3" fontId="1" fillId="2" borderId="1" xfId="0" applyNumberFormat="1" applyFont="1" applyFill="1" applyBorder="1" applyAlignment="1">
      <alignment horizontal="right" vertical="center" wrapText="1"/>
    </xf>
    <xf numFmtId="3" fontId="8" fillId="2" borderId="1" xfId="0" applyNumberFormat="1" applyFont="1" applyFill="1" applyBorder="1" applyAlignment="1">
      <alignment horizontal="right" vertical="center" wrapText="1"/>
    </xf>
    <xf numFmtId="0" fontId="10" fillId="2" borderId="0" xfId="0" applyFont="1" applyFill="1"/>
    <xf numFmtId="3" fontId="2" fillId="0" borderId="5" xfId="2" applyNumberFormat="1" applyFont="1" applyBorder="1" applyAlignment="1">
      <alignment horizontal="right" vertical="center" wrapText="1"/>
    </xf>
    <xf numFmtId="0" fontId="2" fillId="0" borderId="16" xfId="2" applyFont="1" applyBorder="1" applyAlignment="1">
      <alignment horizontal="left" vertical="center" wrapText="1"/>
    </xf>
    <xf numFmtId="3" fontId="2" fillId="2" borderId="6" xfId="0" applyNumberFormat="1" applyFont="1" applyFill="1" applyBorder="1" applyAlignment="1">
      <alignment horizontal="right" vertical="center" wrapText="1"/>
    </xf>
    <xf numFmtId="3" fontId="3" fillId="2" borderId="6" xfId="0" applyNumberFormat="1" applyFont="1" applyFill="1" applyBorder="1" applyAlignment="1">
      <alignment horizontal="right" vertical="center" wrapText="1"/>
    </xf>
    <xf numFmtId="0" fontId="7" fillId="0" borderId="1" xfId="0" applyFont="1" applyBorder="1" applyAlignment="1">
      <alignment vertical="center"/>
    </xf>
    <xf numFmtId="0" fontId="7" fillId="0" borderId="1" xfId="0" applyFont="1" applyBorder="1" applyAlignment="1">
      <alignment horizontal="left" vertical="center"/>
    </xf>
    <xf numFmtId="0" fontId="1" fillId="0" borderId="1" xfId="2" applyFont="1" applyBorder="1" applyAlignment="1">
      <alignment vertical="center" wrapText="1"/>
    </xf>
    <xf numFmtId="0" fontId="0" fillId="2" borderId="1" xfId="0" applyFill="1" applyBorder="1" applyAlignment="1">
      <alignment horizontal="center" vertical="center" wrapText="1"/>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2" fillId="0" borderId="12" xfId="2" applyFont="1" applyBorder="1" applyAlignment="1">
      <alignment horizontal="left" vertical="center" wrapText="1"/>
    </xf>
    <xf numFmtId="0" fontId="3" fillId="0" borderId="0" xfId="2" applyFont="1" applyAlignment="1">
      <alignment horizontal="left" vertical="center" wrapText="1"/>
    </xf>
    <xf numFmtId="0" fontId="3" fillId="0" borderId="13" xfId="2" applyFont="1" applyBorder="1" applyAlignment="1">
      <alignment horizontal="left" vertical="center" wrapText="1"/>
    </xf>
    <xf numFmtId="0" fontId="2" fillId="0" borderId="1" xfId="2" applyFont="1" applyBorder="1" applyAlignment="1">
      <alignment horizontal="left" vertical="center" wrapText="1"/>
    </xf>
    <xf numFmtId="0" fontId="3" fillId="0" borderId="1" xfId="2" applyFont="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3" fontId="2" fillId="0" borderId="2" xfId="0" applyNumberFormat="1" applyFont="1" applyBorder="1" applyAlignment="1">
      <alignment horizontal="right" vertical="center" wrapText="1"/>
    </xf>
    <xf numFmtId="3" fontId="2" fillId="0" borderId="3" xfId="0" applyNumberFormat="1" applyFont="1" applyBorder="1" applyAlignment="1">
      <alignment horizontal="right" vertical="center" wrapText="1"/>
    </xf>
    <xf numFmtId="3" fontId="2" fillId="0" borderId="4" xfId="0" applyNumberFormat="1" applyFont="1" applyBorder="1" applyAlignment="1">
      <alignment horizontal="right"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1" fillId="0" borderId="0" xfId="0" applyFont="1" applyAlignment="1">
      <alignment horizontal="center" vertical="center" wrapText="1"/>
    </xf>
  </cellXfs>
  <cellStyles count="4">
    <cellStyle name="Bình thường" xfId="0" builtinId="0"/>
    <cellStyle name="Dấu phẩy" xfId="1" builtinId="3"/>
    <cellStyle name="Normal 4 2" xfId="3" xr:uid="{00000000-0005-0000-0000-000002000000}"/>
    <cellStyle name="Normal 7"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Desktop/B&#236;nh%20Gia%20-%20Kh&#225;nh%20x&#7917;%20l&#253;/nhap_lieu%20full%20x&#227;%20-%20huy&#7879;n%20B&#236;nh%20Gi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dmin/Desktop/B&#7843;ng%20gi&#225;%20&#273;&#7845;t%20L&#7841;ng%20S&#417;n/V&#259;n%20Quan/24.%20X&#227;%20Y&#234;n%20Ph&#250;c/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y ước chung"/>
      <sheetName val="Phân công"/>
      <sheetName val="Form"/>
      <sheetName val="ĐGxd"/>
      <sheetName val="Dulieu"/>
      <sheetName val="Thongtintdss"/>
      <sheetName val="Thông tin TĐĐG (TC)"/>
      <sheetName val="Sheet1"/>
      <sheetName val="Thông tin TĐSS (NN)"/>
      <sheetName val="Thông tin thửa đất định giá (NN"/>
      <sheetName val="Mẫu 1 (PPSS)"/>
      <sheetName val="Mẫu 2 (Bình quân)"/>
      <sheetName val="BG-ODT-1"/>
      <sheetName val="BG-ODT-2"/>
      <sheetName val="BG-ODT-3"/>
      <sheetName val="BG-ODT-4"/>
      <sheetName val="BG-ODT-5"/>
      <sheetName val="BG-ODT-6"/>
      <sheetName val="BG-ODT-7"/>
      <sheetName val="BG-ODT-8"/>
      <sheetName val="BG-ODT-9"/>
      <sheetName val="BG-ODT-10"/>
      <sheetName val="BG-ODT-11"/>
      <sheetName val="BG-ODT-12"/>
      <sheetName val="BG-ODT-13"/>
      <sheetName val="BG-ODT-14"/>
      <sheetName val="BG-ODT-15"/>
      <sheetName val="BG-ODT-16"/>
      <sheetName val="BG-ODT-17"/>
      <sheetName val="BG-ODT-18"/>
      <sheetName val="BG-ODT-19"/>
      <sheetName val="BG-ODT-20"/>
      <sheetName val="BG-ODT-21"/>
      <sheetName val="BG-ODT-22"/>
      <sheetName val="BG-ODT-23"/>
      <sheetName val="BG-ODT-24"/>
      <sheetName val="BG-ODT-25"/>
      <sheetName val="BG-ODT-26"/>
      <sheetName val="BG-ODT-27"/>
      <sheetName val="BG-ODT-28"/>
      <sheetName val="BG-ODT-29"/>
      <sheetName val="BG-ODT-30"/>
      <sheetName val="BG-ODT-31"/>
      <sheetName val="BG-ODT-32"/>
      <sheetName val="BG-ODT-33"/>
      <sheetName val="BG-ODT-34"/>
      <sheetName val="BG-ODT-35"/>
      <sheetName val="BG-ODT-36"/>
      <sheetName val="BG-ODT-37"/>
      <sheetName val="BG-ODT-38"/>
      <sheetName val="BG-ODT-39"/>
      <sheetName val="BG-ODT-40"/>
      <sheetName val="BG-ODT-41"/>
      <sheetName val="BG-ODT-42"/>
      <sheetName val="BG-ODT-43"/>
      <sheetName val="BG-ONT-1"/>
      <sheetName val="BG-ONT-2"/>
      <sheetName val="BG-ONT-3"/>
      <sheetName val="BG-ONT-4"/>
      <sheetName val="BG-ONT-5"/>
      <sheetName val="BG-ONT-6"/>
      <sheetName val="BG-ONT-7"/>
      <sheetName val="BG-ONT-34"/>
      <sheetName val="BG-ONT-43"/>
      <sheetName val="BG-ONT-44"/>
      <sheetName val="BG-ONT-8"/>
      <sheetName val="BG-ONT-9"/>
      <sheetName val="BG-ONT-10"/>
      <sheetName val="BG-ONT-11"/>
      <sheetName val="BG-ONT-12"/>
      <sheetName val="BG-ONT-13"/>
      <sheetName val="BG-ONT-14"/>
      <sheetName val="BG-ONT-15"/>
      <sheetName val="BG-ONT-16"/>
      <sheetName val="BG-ONT-17"/>
      <sheetName val="BG-ONT-18"/>
      <sheetName val="BG-ONT-42"/>
      <sheetName val="BG-ONT-19"/>
      <sheetName val="BG-ONT-20"/>
      <sheetName val="BG-ONT-21"/>
      <sheetName val="BG-ONT-22"/>
      <sheetName val="BG-ONT-23"/>
      <sheetName val="BG-ONT-24"/>
      <sheetName val="BG-ONT-25"/>
      <sheetName val="BG-ONT-BS-HP.01"/>
      <sheetName val="BG-ONT-BS-HP.02"/>
      <sheetName val="BG-ONT-BS-HP.03"/>
      <sheetName val="BG-ONT-30"/>
      <sheetName val="BG-ONT-31"/>
      <sheetName val="BG-ONT-32"/>
      <sheetName val="BG-ONT-33"/>
      <sheetName val="BG-ONT-41"/>
      <sheetName val="BG-ONT-40"/>
      <sheetName val="BG-ONT-38"/>
      <sheetName val="BG-ONT-39"/>
      <sheetName val="BG-ONT-BS-TH.01"/>
      <sheetName val="BG-ONT-BS-TH.02"/>
      <sheetName val="BG-ONT-26"/>
      <sheetName val="BG-ONT-27"/>
      <sheetName val="BG-ONT-28"/>
      <sheetName val="BG-ONT-29"/>
      <sheetName val="BG-ONT-35"/>
      <sheetName val="BG-ONT-BS-TT.01"/>
      <sheetName val="BG-ONT-BS-TT.02"/>
      <sheetName val="BG-ONT-BS-TT.03"/>
      <sheetName val="BG-ONT-36"/>
      <sheetName val="BG-ONT-37"/>
      <sheetName val="BG-ONT-BS-TL.01"/>
      <sheetName val="BG-ONT-BS-TL.02"/>
      <sheetName val="BG-ONT-BS-TL.03"/>
      <sheetName val="BG-ONT-BS-TL.04"/>
      <sheetName val="BG-ONT-BS-TL.05"/>
      <sheetName val="Sheet2"/>
      <sheetName val="Vị trí cụ thể 3"/>
      <sheetName val="3"/>
      <sheetName val="4"/>
      <sheetName val="5"/>
      <sheetName val="6"/>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1">
          <cell r="D91">
            <v>5200000</v>
          </cell>
        </row>
      </sheetData>
      <sheetData sheetId="13">
        <row r="91">
          <cell r="D91">
            <v>4900000</v>
          </cell>
        </row>
      </sheetData>
      <sheetData sheetId="14">
        <row r="91">
          <cell r="D91">
            <v>4300000</v>
          </cell>
        </row>
      </sheetData>
      <sheetData sheetId="15">
        <row r="91">
          <cell r="D91">
            <v>4300000</v>
          </cell>
        </row>
      </sheetData>
      <sheetData sheetId="16">
        <row r="91">
          <cell r="D91">
            <v>2700000</v>
          </cell>
        </row>
      </sheetData>
      <sheetData sheetId="17">
        <row r="91">
          <cell r="D91">
            <v>2600000</v>
          </cell>
        </row>
      </sheetData>
      <sheetData sheetId="18">
        <row r="91">
          <cell r="D91">
            <v>2500000</v>
          </cell>
        </row>
      </sheetData>
      <sheetData sheetId="19">
        <row r="91">
          <cell r="D91">
            <v>2400000</v>
          </cell>
        </row>
      </sheetData>
      <sheetData sheetId="20">
        <row r="91">
          <cell r="D91">
            <v>2400000</v>
          </cell>
        </row>
      </sheetData>
      <sheetData sheetId="21">
        <row r="91">
          <cell r="D91">
            <v>2000000</v>
          </cell>
        </row>
      </sheetData>
      <sheetData sheetId="22">
        <row r="91">
          <cell r="D91">
            <v>1700000</v>
          </cell>
        </row>
      </sheetData>
      <sheetData sheetId="23">
        <row r="91">
          <cell r="D91">
            <v>7000000</v>
          </cell>
        </row>
      </sheetData>
      <sheetData sheetId="24">
        <row r="91">
          <cell r="D91">
            <v>5200000</v>
          </cell>
        </row>
      </sheetData>
      <sheetData sheetId="25">
        <row r="91">
          <cell r="D91">
            <v>3100000</v>
          </cell>
        </row>
      </sheetData>
      <sheetData sheetId="26">
        <row r="91">
          <cell r="D91">
            <v>2000000</v>
          </cell>
        </row>
      </sheetData>
      <sheetData sheetId="27">
        <row r="91">
          <cell r="D91">
            <v>1400000</v>
          </cell>
        </row>
      </sheetData>
      <sheetData sheetId="28">
        <row r="91">
          <cell r="D91">
            <v>7000000</v>
          </cell>
        </row>
      </sheetData>
      <sheetData sheetId="29">
        <row r="91">
          <cell r="D91">
            <v>5100000</v>
          </cell>
        </row>
      </sheetData>
      <sheetData sheetId="30">
        <row r="91">
          <cell r="D91">
            <v>5100000</v>
          </cell>
        </row>
      </sheetData>
      <sheetData sheetId="31">
        <row r="91">
          <cell r="D91">
            <v>2100000</v>
          </cell>
        </row>
      </sheetData>
      <sheetData sheetId="32">
        <row r="91">
          <cell r="D91">
            <v>1600000</v>
          </cell>
        </row>
      </sheetData>
      <sheetData sheetId="33">
        <row r="91">
          <cell r="D91">
            <v>1000000</v>
          </cell>
        </row>
      </sheetData>
      <sheetData sheetId="34">
        <row r="91">
          <cell r="D91">
            <v>600000</v>
          </cell>
        </row>
      </sheetData>
      <sheetData sheetId="35"/>
      <sheetData sheetId="36">
        <row r="91">
          <cell r="D91">
            <v>3000000</v>
          </cell>
        </row>
      </sheetData>
      <sheetData sheetId="37">
        <row r="91">
          <cell r="D91">
            <v>2000000</v>
          </cell>
        </row>
      </sheetData>
      <sheetData sheetId="38">
        <row r="91">
          <cell r="D91">
            <v>3600000</v>
          </cell>
        </row>
      </sheetData>
      <sheetData sheetId="39">
        <row r="91">
          <cell r="D91">
            <v>5200000</v>
          </cell>
        </row>
      </sheetData>
      <sheetData sheetId="40">
        <row r="91">
          <cell r="D91">
            <v>1500000</v>
          </cell>
        </row>
      </sheetData>
      <sheetData sheetId="41">
        <row r="91">
          <cell r="D91">
            <v>1600000</v>
          </cell>
        </row>
      </sheetData>
      <sheetData sheetId="42">
        <row r="91">
          <cell r="D91">
            <v>1300000</v>
          </cell>
        </row>
      </sheetData>
      <sheetData sheetId="43">
        <row r="91">
          <cell r="D91">
            <v>1100000</v>
          </cell>
        </row>
      </sheetData>
      <sheetData sheetId="44">
        <row r="91">
          <cell r="D91">
            <v>1600000</v>
          </cell>
        </row>
      </sheetData>
      <sheetData sheetId="45">
        <row r="91">
          <cell r="D91">
            <v>1600000</v>
          </cell>
        </row>
      </sheetData>
      <sheetData sheetId="46">
        <row r="91">
          <cell r="D91">
            <v>1500000</v>
          </cell>
        </row>
      </sheetData>
      <sheetData sheetId="47">
        <row r="91">
          <cell r="D91">
            <v>1500000</v>
          </cell>
        </row>
      </sheetData>
      <sheetData sheetId="48">
        <row r="91">
          <cell r="D91">
            <v>1500000</v>
          </cell>
        </row>
      </sheetData>
      <sheetData sheetId="49">
        <row r="91">
          <cell r="D91">
            <v>1100000</v>
          </cell>
        </row>
      </sheetData>
      <sheetData sheetId="50">
        <row r="91">
          <cell r="D91">
            <v>1200000</v>
          </cell>
        </row>
      </sheetData>
      <sheetData sheetId="51">
        <row r="91">
          <cell r="D91">
            <v>1700000</v>
          </cell>
        </row>
      </sheetData>
      <sheetData sheetId="52">
        <row r="91">
          <cell r="D91">
            <v>4400000</v>
          </cell>
        </row>
      </sheetData>
      <sheetData sheetId="53">
        <row r="91">
          <cell r="D91">
            <v>2100000</v>
          </cell>
        </row>
      </sheetData>
      <sheetData sheetId="54">
        <row r="91">
          <cell r="D91">
            <v>500000</v>
          </cell>
        </row>
      </sheetData>
      <sheetData sheetId="55">
        <row r="91">
          <cell r="D91">
            <v>1800000</v>
          </cell>
        </row>
      </sheetData>
      <sheetData sheetId="56">
        <row r="91">
          <cell r="D91">
            <v>1700000</v>
          </cell>
        </row>
      </sheetData>
      <sheetData sheetId="57">
        <row r="91">
          <cell r="D91">
            <v>1700000</v>
          </cell>
        </row>
      </sheetData>
      <sheetData sheetId="58">
        <row r="91">
          <cell r="D91">
            <v>1400000</v>
          </cell>
        </row>
      </sheetData>
      <sheetData sheetId="59">
        <row r="91">
          <cell r="D91">
            <v>1700000</v>
          </cell>
        </row>
      </sheetData>
      <sheetData sheetId="60">
        <row r="91">
          <cell r="D91">
            <v>1300000</v>
          </cell>
        </row>
      </sheetData>
      <sheetData sheetId="61">
        <row r="91">
          <cell r="D91">
            <v>1000000</v>
          </cell>
        </row>
      </sheetData>
      <sheetData sheetId="62">
        <row r="91">
          <cell r="D91">
            <v>600000</v>
          </cell>
        </row>
      </sheetData>
      <sheetData sheetId="63">
        <row r="91">
          <cell r="D91">
            <v>230000</v>
          </cell>
        </row>
      </sheetData>
      <sheetData sheetId="64">
        <row r="91">
          <cell r="D91">
            <v>140000</v>
          </cell>
        </row>
      </sheetData>
      <sheetData sheetId="65">
        <row r="91">
          <cell r="D91">
            <v>1000000</v>
          </cell>
        </row>
      </sheetData>
      <sheetData sheetId="66">
        <row r="91">
          <cell r="D91">
            <v>600000</v>
          </cell>
        </row>
      </sheetData>
      <sheetData sheetId="67">
        <row r="91">
          <cell r="D91">
            <v>500000</v>
          </cell>
        </row>
      </sheetData>
      <sheetData sheetId="68">
        <row r="91">
          <cell r="D91">
            <v>400000</v>
          </cell>
        </row>
      </sheetData>
      <sheetData sheetId="69">
        <row r="91">
          <cell r="D91">
            <v>800000</v>
          </cell>
        </row>
      </sheetData>
      <sheetData sheetId="70">
        <row r="91">
          <cell r="D91">
            <v>400000</v>
          </cell>
        </row>
      </sheetData>
      <sheetData sheetId="71">
        <row r="91">
          <cell r="D91">
            <v>400000</v>
          </cell>
        </row>
      </sheetData>
      <sheetData sheetId="72">
        <row r="91">
          <cell r="D91">
            <v>500000</v>
          </cell>
        </row>
      </sheetData>
      <sheetData sheetId="73"/>
      <sheetData sheetId="74">
        <row r="91">
          <cell r="D91">
            <v>400000</v>
          </cell>
        </row>
      </sheetData>
      <sheetData sheetId="75">
        <row r="91">
          <cell r="D91">
            <v>400000</v>
          </cell>
        </row>
      </sheetData>
      <sheetData sheetId="76"/>
      <sheetData sheetId="77">
        <row r="91">
          <cell r="D91">
            <v>400000</v>
          </cell>
        </row>
      </sheetData>
      <sheetData sheetId="78">
        <row r="91">
          <cell r="D91">
            <v>700000</v>
          </cell>
        </row>
      </sheetData>
      <sheetData sheetId="79">
        <row r="91">
          <cell r="D91">
            <v>300000</v>
          </cell>
        </row>
      </sheetData>
      <sheetData sheetId="80">
        <row r="91">
          <cell r="D91">
            <v>1300000</v>
          </cell>
        </row>
      </sheetData>
      <sheetData sheetId="81">
        <row r="91">
          <cell r="D91">
            <v>1300000</v>
          </cell>
        </row>
      </sheetData>
      <sheetData sheetId="82">
        <row r="91">
          <cell r="D91">
            <v>900000</v>
          </cell>
        </row>
      </sheetData>
      <sheetData sheetId="83">
        <row r="91">
          <cell r="D91">
            <v>700000</v>
          </cell>
        </row>
      </sheetData>
      <sheetData sheetId="84">
        <row r="91">
          <cell r="D91">
            <v>600000</v>
          </cell>
        </row>
      </sheetData>
      <sheetData sheetId="85">
        <row r="91">
          <cell r="D91">
            <v>450000</v>
          </cell>
        </row>
      </sheetData>
      <sheetData sheetId="86">
        <row r="91">
          <cell r="D91">
            <v>450000</v>
          </cell>
        </row>
      </sheetData>
      <sheetData sheetId="87"/>
      <sheetData sheetId="88"/>
      <sheetData sheetId="89"/>
      <sheetData sheetId="90"/>
      <sheetData sheetId="91"/>
      <sheetData sheetId="92">
        <row r="91">
          <cell r="D91">
            <v>500000</v>
          </cell>
        </row>
      </sheetData>
      <sheetData sheetId="93">
        <row r="91">
          <cell r="D91">
            <v>500000</v>
          </cell>
        </row>
      </sheetData>
      <sheetData sheetId="94">
        <row r="91">
          <cell r="D91">
            <v>500000</v>
          </cell>
        </row>
      </sheetData>
      <sheetData sheetId="95">
        <row r="91">
          <cell r="D91">
            <v>500000</v>
          </cell>
        </row>
      </sheetData>
      <sheetData sheetId="96">
        <row r="91">
          <cell r="D91">
            <v>400000</v>
          </cell>
        </row>
      </sheetData>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efreshError="1">
        <row r="2">
          <cell r="F2" t="str">
            <v>VT1
(LUA)</v>
          </cell>
        </row>
        <row r="214">
          <cell r="E214" t="str">
            <v>Ký hiệu</v>
          </cell>
          <cell r="F214" t="str">
            <v>VT1
(LUA)</v>
          </cell>
          <cell r="G214" t="str">
            <v>VT2
(LUA)</v>
          </cell>
          <cell r="H214" t="str">
            <v>VT3
(LUA)</v>
          </cell>
          <cell r="I214" t="str">
            <v>VT1
(HNK)</v>
          </cell>
          <cell r="J214" t="str">
            <v>VT2
(HNK)</v>
          </cell>
          <cell r="K214" t="str">
            <v>VT3
(HNK)</v>
          </cell>
          <cell r="L214" t="str">
            <v>VT1
(CLN)</v>
          </cell>
          <cell r="M214" t="str">
            <v>VT2
(CLN)</v>
          </cell>
          <cell r="N214" t="str">
            <v>VT3
(CLN)</v>
          </cell>
          <cell r="O214" t="str">
            <v>VT1
(NTS)</v>
          </cell>
          <cell r="P214" t="str">
            <v>VT2
(NTS)</v>
          </cell>
          <cell r="Q214" t="str">
            <v>VT3
(NTS)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
(LUA)</v>
          </cell>
          <cell r="G228" t="str">
            <v>VT2
(LUA)</v>
          </cell>
          <cell r="H228" t="str">
            <v>VT3
(LUA)</v>
          </cell>
          <cell r="I228" t="str">
            <v>VT1
(HNK)</v>
          </cell>
          <cell r="J228" t="str">
            <v>VT2
(HNK)</v>
          </cell>
          <cell r="K228" t="str">
            <v>VT3
(HNK)</v>
          </cell>
          <cell r="L228" t="str">
            <v>VT1
(CLN)</v>
          </cell>
          <cell r="M228" t="str">
            <v>VT2
(CLN)</v>
          </cell>
          <cell r="N228" t="str">
            <v>VT3
(CLN)</v>
          </cell>
          <cell r="O228" t="str">
            <v>VT1
(NTS)</v>
          </cell>
          <cell r="P228" t="str">
            <v>VT2
(NTS)</v>
          </cell>
          <cell r="Q228" t="str">
            <v>VT3
(NTS)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87"/>
  <sheetViews>
    <sheetView view="pageBreakPreview" zoomScale="70" zoomScaleNormal="100" zoomScaleSheetLayoutView="70" workbookViewId="0">
      <selection activeCell="A3" sqref="A3"/>
    </sheetView>
  </sheetViews>
  <sheetFormatPr defaultColWidth="9.140625" defaultRowHeight="62.25" customHeight="1"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63" t="s">
        <v>144</v>
      </c>
      <c r="B2" s="63"/>
      <c r="C2" s="14"/>
      <c r="D2" s="14"/>
      <c r="E2" s="15"/>
      <c r="F2" s="15"/>
      <c r="G2" s="64" t="s">
        <v>127</v>
      </c>
      <c r="H2" s="64"/>
    </row>
    <row r="3" spans="1:8" ht="15.75" x14ac:dyDescent="0.25">
      <c r="A3" s="13"/>
      <c r="B3" s="14"/>
      <c r="C3" s="14"/>
      <c r="D3" s="14"/>
      <c r="E3" s="15"/>
      <c r="F3" s="15"/>
      <c r="G3" s="15"/>
      <c r="H3" s="15"/>
    </row>
    <row r="4" spans="1:8" ht="15.75" x14ac:dyDescent="0.25">
      <c r="A4" s="69" t="s">
        <v>128</v>
      </c>
      <c r="B4" s="69"/>
      <c r="C4" s="69"/>
      <c r="D4" s="69"/>
      <c r="E4" s="69"/>
      <c r="F4" s="69"/>
      <c r="G4" s="69"/>
      <c r="H4" s="69"/>
    </row>
    <row r="5" spans="1:8" ht="15.75" x14ac:dyDescent="0.25">
      <c r="A5" s="65" t="s">
        <v>130</v>
      </c>
      <c r="B5" s="65"/>
      <c r="C5" s="65"/>
      <c r="D5" s="65"/>
      <c r="E5" s="65"/>
      <c r="F5" s="65"/>
      <c r="G5" s="65"/>
      <c r="H5" s="65"/>
    </row>
    <row r="6" spans="1:8" ht="15.75" x14ac:dyDescent="0.25">
      <c r="A6" s="66" t="s">
        <v>7</v>
      </c>
      <c r="B6" s="66"/>
      <c r="C6" s="66"/>
      <c r="D6" s="66"/>
      <c r="E6" s="66"/>
      <c r="F6" s="66"/>
      <c r="G6" s="66"/>
      <c r="H6" s="66"/>
    </row>
    <row r="7" spans="1:8" ht="15.75" x14ac:dyDescent="0.25">
      <c r="A7" s="68" t="s">
        <v>3</v>
      </c>
      <c r="B7" s="68" t="s">
        <v>4</v>
      </c>
      <c r="C7" s="68" t="s">
        <v>5</v>
      </c>
      <c r="D7" s="68"/>
      <c r="E7" s="68" t="s">
        <v>129</v>
      </c>
      <c r="F7" s="68"/>
      <c r="G7" s="68"/>
      <c r="H7" s="68"/>
    </row>
    <row r="8" spans="1:8" ht="15.75" x14ac:dyDescent="0.25">
      <c r="A8" s="68"/>
      <c r="B8" s="68"/>
      <c r="C8" s="9" t="s">
        <v>8</v>
      </c>
      <c r="D8" s="9" t="s">
        <v>9</v>
      </c>
      <c r="E8" s="16" t="s">
        <v>6</v>
      </c>
      <c r="F8" s="16" t="s">
        <v>116</v>
      </c>
      <c r="G8" s="16" t="s">
        <v>117</v>
      </c>
      <c r="H8" s="16" t="s">
        <v>118</v>
      </c>
    </row>
    <row r="9" spans="1:8" s="20" customFormat="1" ht="15.75" x14ac:dyDescent="0.25">
      <c r="A9" s="19" t="s">
        <v>2</v>
      </c>
      <c r="B9" s="18" t="s">
        <v>131</v>
      </c>
      <c r="C9" s="18"/>
      <c r="D9" s="18"/>
      <c r="E9" s="19"/>
      <c r="F9" s="19"/>
      <c r="G9" s="19"/>
      <c r="H9" s="19"/>
    </row>
    <row r="10" spans="1:8" ht="15.75" x14ac:dyDescent="0.25">
      <c r="A10" s="4">
        <v>1</v>
      </c>
      <c r="B10" s="7" t="s">
        <v>14</v>
      </c>
      <c r="C10" s="7" t="s">
        <v>15</v>
      </c>
      <c r="D10" s="7" t="s">
        <v>16</v>
      </c>
      <c r="E10" s="6">
        <f>'[1]BG-ODT-1'!$D$91</f>
        <v>5200000</v>
      </c>
      <c r="F10" s="21">
        <f>E10*0.6</f>
        <v>3120000</v>
      </c>
      <c r="G10" s="21">
        <f>E10*0.4</f>
        <v>2080000</v>
      </c>
      <c r="H10" s="21">
        <f>E10*0.2</f>
        <v>1040000</v>
      </c>
    </row>
    <row r="11" spans="1:8" ht="47.25" x14ac:dyDescent="0.25">
      <c r="A11" s="4">
        <v>2</v>
      </c>
      <c r="B11" s="7" t="s">
        <v>17</v>
      </c>
      <c r="C11" s="7" t="s">
        <v>18</v>
      </c>
      <c r="D11" s="7" t="s">
        <v>19</v>
      </c>
      <c r="E11" s="6">
        <f>'[1]BG-ODT-2'!$D$91</f>
        <v>4900000</v>
      </c>
      <c r="F11" s="21">
        <f t="shared" ref="F11:F52" si="0">E11*0.6</f>
        <v>2940000</v>
      </c>
      <c r="G11" s="21">
        <f t="shared" ref="G11:G32" si="1">E11*0.4</f>
        <v>1960000</v>
      </c>
      <c r="H11" s="21">
        <f t="shared" ref="H11:H32" si="2">E11*0.2</f>
        <v>980000</v>
      </c>
    </row>
    <row r="12" spans="1:8" ht="47.25" x14ac:dyDescent="0.25">
      <c r="A12" s="4">
        <v>3</v>
      </c>
      <c r="B12" s="7" t="s">
        <v>20</v>
      </c>
      <c r="C12" s="7" t="s">
        <v>21</v>
      </c>
      <c r="D12" s="7" t="s">
        <v>22</v>
      </c>
      <c r="E12" s="6">
        <f>'[1]BG-ODT-3'!$D$91</f>
        <v>4300000</v>
      </c>
      <c r="F12" s="21">
        <f t="shared" si="0"/>
        <v>2580000</v>
      </c>
      <c r="G12" s="21">
        <f t="shared" si="1"/>
        <v>1720000</v>
      </c>
      <c r="H12" s="21">
        <f t="shared" si="2"/>
        <v>860000</v>
      </c>
    </row>
    <row r="13" spans="1:8" ht="47.25" x14ac:dyDescent="0.25">
      <c r="A13" s="4">
        <v>4</v>
      </c>
      <c r="B13" s="7" t="s">
        <v>23</v>
      </c>
      <c r="C13" s="7" t="s">
        <v>24</v>
      </c>
      <c r="D13" s="7" t="s">
        <v>25</v>
      </c>
      <c r="E13" s="6">
        <f>'[1]BG-ODT-4'!$D$91</f>
        <v>4300000</v>
      </c>
      <c r="F13" s="21">
        <f t="shared" si="0"/>
        <v>2580000</v>
      </c>
      <c r="G13" s="21">
        <f t="shared" si="1"/>
        <v>1720000</v>
      </c>
      <c r="H13" s="21">
        <f t="shared" si="2"/>
        <v>860000</v>
      </c>
    </row>
    <row r="14" spans="1:8" ht="47.25" x14ac:dyDescent="0.25">
      <c r="A14" s="4">
        <v>5</v>
      </c>
      <c r="B14" s="7" t="s">
        <v>26</v>
      </c>
      <c r="C14" s="7" t="s">
        <v>22</v>
      </c>
      <c r="D14" s="7" t="s">
        <v>27</v>
      </c>
      <c r="E14" s="6">
        <f>'[1]BG-ODT-5'!$D$91</f>
        <v>2700000</v>
      </c>
      <c r="F14" s="21">
        <f t="shared" si="0"/>
        <v>1620000</v>
      </c>
      <c r="G14" s="21">
        <f t="shared" si="1"/>
        <v>1080000</v>
      </c>
      <c r="H14" s="21">
        <f t="shared" si="2"/>
        <v>540000</v>
      </c>
    </row>
    <row r="15" spans="1:8" ht="47.25" x14ac:dyDescent="0.25">
      <c r="A15" s="4">
        <v>6</v>
      </c>
      <c r="B15" s="7" t="s">
        <v>28</v>
      </c>
      <c r="C15" s="7" t="s">
        <v>29</v>
      </c>
      <c r="D15" s="7" t="s">
        <v>30</v>
      </c>
      <c r="E15" s="6">
        <f>'[1]BG-ODT-6'!$D$91</f>
        <v>2600000</v>
      </c>
      <c r="F15" s="21">
        <f t="shared" si="0"/>
        <v>1560000</v>
      </c>
      <c r="G15" s="21">
        <f t="shared" si="1"/>
        <v>1040000</v>
      </c>
      <c r="H15" s="21">
        <f t="shared" si="2"/>
        <v>520000</v>
      </c>
    </row>
    <row r="16" spans="1:8" ht="47.25" x14ac:dyDescent="0.25">
      <c r="A16" s="4">
        <v>7</v>
      </c>
      <c r="B16" s="7" t="s">
        <v>31</v>
      </c>
      <c r="C16" s="7" t="s">
        <v>32</v>
      </c>
      <c r="D16" s="7" t="s">
        <v>33</v>
      </c>
      <c r="E16" s="6">
        <f>'[1]BG-ODT-7'!$D$91</f>
        <v>2500000</v>
      </c>
      <c r="F16" s="21">
        <f t="shared" si="0"/>
        <v>1500000</v>
      </c>
      <c r="G16" s="21">
        <f t="shared" si="1"/>
        <v>1000000</v>
      </c>
      <c r="H16" s="21">
        <f t="shared" si="2"/>
        <v>500000</v>
      </c>
    </row>
    <row r="17" spans="1:8" ht="47.25" x14ac:dyDescent="0.25">
      <c r="A17" s="4">
        <v>8</v>
      </c>
      <c r="B17" s="7" t="s">
        <v>1</v>
      </c>
      <c r="C17" s="7" t="s">
        <v>34</v>
      </c>
      <c r="D17" s="7" t="s">
        <v>35</v>
      </c>
      <c r="E17" s="6">
        <f>'[1]BG-ODT-8'!$D$91</f>
        <v>2400000</v>
      </c>
      <c r="F17" s="21">
        <f t="shared" si="0"/>
        <v>1440000</v>
      </c>
      <c r="G17" s="21">
        <f t="shared" si="1"/>
        <v>960000</v>
      </c>
      <c r="H17" s="21">
        <f t="shared" si="2"/>
        <v>480000</v>
      </c>
    </row>
    <row r="18" spans="1:8" ht="47.25" x14ac:dyDescent="0.25">
      <c r="A18" s="4">
        <v>9</v>
      </c>
      <c r="B18" s="7" t="s">
        <v>36</v>
      </c>
      <c r="C18" s="7" t="s">
        <v>37</v>
      </c>
      <c r="D18" s="7" t="s">
        <v>38</v>
      </c>
      <c r="E18" s="6">
        <f>'[1]BG-ODT-9'!$D$91</f>
        <v>2400000</v>
      </c>
      <c r="F18" s="21">
        <f t="shared" si="0"/>
        <v>1440000</v>
      </c>
      <c r="G18" s="21">
        <f t="shared" si="1"/>
        <v>960000</v>
      </c>
      <c r="H18" s="21">
        <f t="shared" si="2"/>
        <v>480000</v>
      </c>
    </row>
    <row r="19" spans="1:8" ht="15.75" x14ac:dyDescent="0.25">
      <c r="A19" s="4">
        <v>10</v>
      </c>
      <c r="B19" s="7" t="s">
        <v>39</v>
      </c>
      <c r="C19" s="7" t="s">
        <v>0</v>
      </c>
      <c r="D19" s="7" t="s">
        <v>40</v>
      </c>
      <c r="E19" s="6">
        <f>'[1]BG-ODT-10'!$D$91</f>
        <v>2000000</v>
      </c>
      <c r="F19" s="21">
        <f t="shared" si="0"/>
        <v>1200000</v>
      </c>
      <c r="G19" s="21">
        <f t="shared" si="1"/>
        <v>800000</v>
      </c>
      <c r="H19" s="21">
        <f t="shared" si="2"/>
        <v>400000</v>
      </c>
    </row>
    <row r="20" spans="1:8" ht="63" x14ac:dyDescent="0.25">
      <c r="A20" s="4">
        <v>11</v>
      </c>
      <c r="B20" s="7" t="s">
        <v>41</v>
      </c>
      <c r="C20" s="7" t="s">
        <v>42</v>
      </c>
      <c r="D20" s="7" t="s">
        <v>43</v>
      </c>
      <c r="E20" s="6">
        <f>'[1]BG-ODT-11'!$D$91</f>
        <v>1700000</v>
      </c>
      <c r="F20" s="21">
        <f t="shared" si="0"/>
        <v>1020000</v>
      </c>
      <c r="G20" s="21">
        <f t="shared" si="1"/>
        <v>680000</v>
      </c>
      <c r="H20" s="21">
        <f t="shared" si="2"/>
        <v>340000</v>
      </c>
    </row>
    <row r="21" spans="1:8" ht="31.5" x14ac:dyDescent="0.25">
      <c r="A21" s="4">
        <v>12</v>
      </c>
      <c r="B21" s="7" t="s">
        <v>12</v>
      </c>
      <c r="C21" s="7" t="s">
        <v>44</v>
      </c>
      <c r="D21" s="7" t="s">
        <v>45</v>
      </c>
      <c r="E21" s="6">
        <f>'[1]BG-ODT-12'!$D$91</f>
        <v>7000000</v>
      </c>
      <c r="F21" s="21">
        <f t="shared" si="0"/>
        <v>4200000</v>
      </c>
      <c r="G21" s="21">
        <f t="shared" si="1"/>
        <v>2800000</v>
      </c>
      <c r="H21" s="21">
        <f t="shared" si="2"/>
        <v>1400000</v>
      </c>
    </row>
    <row r="22" spans="1:8" ht="31.5" x14ac:dyDescent="0.25">
      <c r="A22" s="4">
        <v>13</v>
      </c>
      <c r="B22" s="7" t="s">
        <v>13</v>
      </c>
      <c r="C22" s="7" t="s">
        <v>45</v>
      </c>
      <c r="D22" s="7" t="s">
        <v>46</v>
      </c>
      <c r="E22" s="6">
        <f>'[1]BG-ODT-13'!$D$91</f>
        <v>5200000</v>
      </c>
      <c r="F22" s="21">
        <f t="shared" si="0"/>
        <v>3120000</v>
      </c>
      <c r="G22" s="21">
        <f t="shared" si="1"/>
        <v>2080000</v>
      </c>
      <c r="H22" s="21">
        <f t="shared" si="2"/>
        <v>1040000</v>
      </c>
    </row>
    <row r="23" spans="1:8" ht="31.5" x14ac:dyDescent="0.25">
      <c r="A23" s="4">
        <v>14</v>
      </c>
      <c r="B23" s="7" t="s">
        <v>47</v>
      </c>
      <c r="C23" s="7" t="s">
        <v>46</v>
      </c>
      <c r="D23" s="7" t="s">
        <v>48</v>
      </c>
      <c r="E23" s="6">
        <f>'[1]BG-ODT-14'!$D$91</f>
        <v>3100000</v>
      </c>
      <c r="F23" s="21">
        <f t="shared" si="0"/>
        <v>1860000</v>
      </c>
      <c r="G23" s="21">
        <f t="shared" si="1"/>
        <v>1240000</v>
      </c>
      <c r="H23" s="21">
        <f t="shared" si="2"/>
        <v>620000</v>
      </c>
    </row>
    <row r="24" spans="1:8" ht="15.75" x14ac:dyDescent="0.25">
      <c r="A24" s="4">
        <v>15</v>
      </c>
      <c r="B24" s="7" t="s">
        <v>49</v>
      </c>
      <c r="C24" s="7" t="s">
        <v>48</v>
      </c>
      <c r="D24" s="7" t="s">
        <v>50</v>
      </c>
      <c r="E24" s="6">
        <f>'[1]BG-ODT-15'!$D$91</f>
        <v>2000000</v>
      </c>
      <c r="F24" s="21">
        <f t="shared" si="0"/>
        <v>1200000</v>
      </c>
      <c r="G24" s="21">
        <f t="shared" si="1"/>
        <v>800000</v>
      </c>
      <c r="H24" s="21">
        <f t="shared" si="2"/>
        <v>400000</v>
      </c>
    </row>
    <row r="25" spans="1:8" ht="15.75" x14ac:dyDescent="0.25">
      <c r="A25" s="4">
        <v>16</v>
      </c>
      <c r="B25" s="7" t="s">
        <v>51</v>
      </c>
      <c r="C25" s="7" t="s">
        <v>50</v>
      </c>
      <c r="D25" s="7" t="s">
        <v>52</v>
      </c>
      <c r="E25" s="6">
        <f>'[1]BG-ODT-16'!$D$91</f>
        <v>1400000</v>
      </c>
      <c r="F25" s="21">
        <f t="shared" si="0"/>
        <v>840000</v>
      </c>
      <c r="G25" s="21">
        <f t="shared" si="1"/>
        <v>560000</v>
      </c>
      <c r="H25" s="21">
        <f t="shared" si="2"/>
        <v>280000</v>
      </c>
    </row>
    <row r="26" spans="1:8" ht="15.75" x14ac:dyDescent="0.25">
      <c r="A26" s="4">
        <v>17</v>
      </c>
      <c r="B26" s="7" t="s">
        <v>53</v>
      </c>
      <c r="C26" s="7" t="s">
        <v>44</v>
      </c>
      <c r="D26" s="7" t="s">
        <v>15</v>
      </c>
      <c r="E26" s="6">
        <f>'[1]BG-ODT-17'!$D$91</f>
        <v>7000000</v>
      </c>
      <c r="F26" s="21">
        <f t="shared" si="0"/>
        <v>4200000</v>
      </c>
      <c r="G26" s="21">
        <f t="shared" si="1"/>
        <v>2800000</v>
      </c>
      <c r="H26" s="21">
        <f t="shared" si="2"/>
        <v>1400000</v>
      </c>
    </row>
    <row r="27" spans="1:8" ht="31.5" x14ac:dyDescent="0.25">
      <c r="A27" s="4">
        <v>18</v>
      </c>
      <c r="B27" s="7" t="s">
        <v>54</v>
      </c>
      <c r="C27" s="7" t="s">
        <v>55</v>
      </c>
      <c r="D27" s="7" t="s">
        <v>56</v>
      </c>
      <c r="E27" s="6">
        <f>'[1]BG-ODT-18'!$D$91</f>
        <v>5100000</v>
      </c>
      <c r="F27" s="21">
        <f t="shared" si="0"/>
        <v>3060000</v>
      </c>
      <c r="G27" s="21">
        <f t="shared" si="1"/>
        <v>2040000</v>
      </c>
      <c r="H27" s="21">
        <f t="shared" si="2"/>
        <v>1020000</v>
      </c>
    </row>
    <row r="28" spans="1:8" ht="31.5" x14ac:dyDescent="0.25">
      <c r="A28" s="4">
        <v>19</v>
      </c>
      <c r="B28" s="7" t="s">
        <v>57</v>
      </c>
      <c r="C28" s="7" t="s">
        <v>58</v>
      </c>
      <c r="D28" s="7" t="s">
        <v>59</v>
      </c>
      <c r="E28" s="6">
        <f>'[1]BG-ODT-19'!$D$91</f>
        <v>5100000</v>
      </c>
      <c r="F28" s="21">
        <f t="shared" si="0"/>
        <v>3060000</v>
      </c>
      <c r="G28" s="21">
        <f t="shared" si="1"/>
        <v>2040000</v>
      </c>
      <c r="H28" s="21">
        <f t="shared" si="2"/>
        <v>1020000</v>
      </c>
    </row>
    <row r="29" spans="1:8" ht="31.5" x14ac:dyDescent="0.25">
      <c r="A29" s="4">
        <v>20</v>
      </c>
      <c r="B29" s="7" t="s">
        <v>60</v>
      </c>
      <c r="C29" s="7" t="s">
        <v>59</v>
      </c>
      <c r="D29" s="7" t="s">
        <v>61</v>
      </c>
      <c r="E29" s="6">
        <f>'[1]BG-ODT-20'!$D$91</f>
        <v>2100000</v>
      </c>
      <c r="F29" s="21">
        <f t="shared" si="0"/>
        <v>1260000</v>
      </c>
      <c r="G29" s="21">
        <f t="shared" si="1"/>
        <v>840000</v>
      </c>
      <c r="H29" s="21">
        <f t="shared" si="2"/>
        <v>420000</v>
      </c>
    </row>
    <row r="30" spans="1:8" ht="31.5" x14ac:dyDescent="0.25">
      <c r="A30" s="4">
        <v>21</v>
      </c>
      <c r="B30" s="7" t="s">
        <v>62</v>
      </c>
      <c r="C30" s="7" t="s">
        <v>61</v>
      </c>
      <c r="D30" s="7" t="s">
        <v>63</v>
      </c>
      <c r="E30" s="6">
        <f>'[1]BG-ODT-21'!$D$91</f>
        <v>1600000</v>
      </c>
      <c r="F30" s="21">
        <f t="shared" si="0"/>
        <v>960000</v>
      </c>
      <c r="G30" s="21">
        <f t="shared" si="1"/>
        <v>640000</v>
      </c>
      <c r="H30" s="21">
        <f t="shared" si="2"/>
        <v>320000</v>
      </c>
    </row>
    <row r="31" spans="1:8" ht="31.5" x14ac:dyDescent="0.25">
      <c r="A31" s="4">
        <v>22</v>
      </c>
      <c r="B31" s="7" t="s">
        <v>64</v>
      </c>
      <c r="C31" s="7" t="s">
        <v>63</v>
      </c>
      <c r="D31" s="7" t="s">
        <v>65</v>
      </c>
      <c r="E31" s="6">
        <f>'[1]BG-ODT-22'!$D$91</f>
        <v>1000000</v>
      </c>
      <c r="F31" s="21">
        <f>E31*0.6</f>
        <v>600000</v>
      </c>
      <c r="G31" s="21">
        <f t="shared" si="1"/>
        <v>400000</v>
      </c>
      <c r="H31" s="21">
        <f t="shared" si="2"/>
        <v>200000</v>
      </c>
    </row>
    <row r="32" spans="1:8" ht="31.5" x14ac:dyDescent="0.25">
      <c r="A32" s="4">
        <v>23</v>
      </c>
      <c r="B32" s="7" t="s">
        <v>66</v>
      </c>
      <c r="C32" s="7" t="s">
        <v>67</v>
      </c>
      <c r="D32" s="7" t="s">
        <v>68</v>
      </c>
      <c r="E32" s="6">
        <f>'[1]BG-ODT-23'!$D$91</f>
        <v>600000</v>
      </c>
      <c r="F32" s="21">
        <f t="shared" si="0"/>
        <v>360000</v>
      </c>
      <c r="G32" s="21">
        <f t="shared" si="1"/>
        <v>240000</v>
      </c>
      <c r="H32" s="21">
        <f t="shared" si="2"/>
        <v>120000</v>
      </c>
    </row>
    <row r="33" spans="1:8" ht="47.25" x14ac:dyDescent="0.25">
      <c r="A33" s="4">
        <v>24</v>
      </c>
      <c r="B33" s="7" t="s">
        <v>69</v>
      </c>
      <c r="C33" s="7" t="s">
        <v>70</v>
      </c>
      <c r="D33" s="7" t="s">
        <v>16</v>
      </c>
      <c r="E33" s="6"/>
      <c r="F33" s="21"/>
      <c r="G33" s="21"/>
      <c r="H33" s="21"/>
    </row>
    <row r="34" spans="1:8" ht="47.25" x14ac:dyDescent="0.25">
      <c r="A34" s="4">
        <v>25</v>
      </c>
      <c r="B34" s="7" t="s">
        <v>69</v>
      </c>
      <c r="C34" s="7" t="s">
        <v>16</v>
      </c>
      <c r="D34" s="7" t="s">
        <v>71</v>
      </c>
      <c r="E34" s="6">
        <f>'[1]BG-ODT-25'!$D$91</f>
        <v>3000000</v>
      </c>
      <c r="F34" s="21">
        <f t="shared" si="0"/>
        <v>1800000</v>
      </c>
      <c r="G34" s="21">
        <f t="shared" ref="G34:G37" si="3">E34*0.4</f>
        <v>1200000</v>
      </c>
      <c r="H34" s="21">
        <f t="shared" ref="H34:H37" si="4">E34*0.2</f>
        <v>600000</v>
      </c>
    </row>
    <row r="35" spans="1:8" ht="15.75" x14ac:dyDescent="0.25">
      <c r="A35" s="4">
        <v>26</v>
      </c>
      <c r="B35" s="7" t="s">
        <v>72</v>
      </c>
      <c r="C35" s="7" t="s">
        <v>71</v>
      </c>
      <c r="D35" s="7" t="s">
        <v>73</v>
      </c>
      <c r="E35" s="6">
        <f>'[1]BG-ODT-26'!$D$91</f>
        <v>2000000</v>
      </c>
      <c r="F35" s="21">
        <f t="shared" si="0"/>
        <v>1200000</v>
      </c>
      <c r="G35" s="21">
        <f t="shared" si="3"/>
        <v>800000</v>
      </c>
      <c r="H35" s="21">
        <f t="shared" si="4"/>
        <v>400000</v>
      </c>
    </row>
    <row r="36" spans="1:8" s="20" customFormat="1" ht="31.5" x14ac:dyDescent="0.25">
      <c r="A36" s="26">
        <v>27</v>
      </c>
      <c r="B36" s="28" t="s">
        <v>125</v>
      </c>
      <c r="C36" s="28" t="s">
        <v>74</v>
      </c>
      <c r="D36" s="28" t="s">
        <v>115</v>
      </c>
      <c r="E36" s="21">
        <f>'[1]BG-ODT-27'!$D$91</f>
        <v>3600000</v>
      </c>
      <c r="F36" s="21">
        <f t="shared" si="0"/>
        <v>2160000</v>
      </c>
      <c r="G36" s="21">
        <f t="shared" si="3"/>
        <v>1440000</v>
      </c>
      <c r="H36" s="21">
        <f t="shared" si="4"/>
        <v>720000</v>
      </c>
    </row>
    <row r="37" spans="1:8" ht="47.25" x14ac:dyDescent="0.25">
      <c r="A37" s="4">
        <v>28</v>
      </c>
      <c r="B37" s="7" t="s">
        <v>17</v>
      </c>
      <c r="C37" s="7" t="s">
        <v>75</v>
      </c>
      <c r="D37" s="7" t="s">
        <v>76</v>
      </c>
      <c r="E37" s="6">
        <f>'[1]BG-ODT-28'!$D$91</f>
        <v>5200000</v>
      </c>
      <c r="F37" s="21">
        <f t="shared" si="0"/>
        <v>3120000</v>
      </c>
      <c r="G37" s="21">
        <f t="shared" si="3"/>
        <v>2080000</v>
      </c>
      <c r="H37" s="21">
        <f t="shared" si="4"/>
        <v>1040000</v>
      </c>
    </row>
    <row r="38" spans="1:8" ht="47.25" x14ac:dyDescent="0.25">
      <c r="A38" s="4">
        <v>29</v>
      </c>
      <c r="B38" s="7" t="s">
        <v>77</v>
      </c>
      <c r="C38" s="7" t="s">
        <v>78</v>
      </c>
      <c r="D38" s="7" t="s">
        <v>79</v>
      </c>
      <c r="E38" s="6">
        <f>'[1]BG-ODT-29'!$D$91</f>
        <v>1500000</v>
      </c>
      <c r="F38" s="21">
        <f t="shared" si="0"/>
        <v>900000</v>
      </c>
      <c r="G38" s="21">
        <f t="shared" ref="G38:G49" si="5">E38*0.4</f>
        <v>600000</v>
      </c>
      <c r="H38" s="21">
        <f t="shared" ref="H38:H49" si="6">E38*0.2</f>
        <v>300000</v>
      </c>
    </row>
    <row r="39" spans="1:8" ht="47.25" x14ac:dyDescent="0.25">
      <c r="A39" s="4">
        <v>30</v>
      </c>
      <c r="B39" s="7" t="s">
        <v>80</v>
      </c>
      <c r="C39" s="7" t="s">
        <v>81</v>
      </c>
      <c r="D39" s="7" t="s">
        <v>82</v>
      </c>
      <c r="E39" s="6">
        <f>'[1]BG-ODT-30'!$D$91</f>
        <v>1600000</v>
      </c>
      <c r="F39" s="21">
        <f t="shared" si="0"/>
        <v>960000</v>
      </c>
      <c r="G39" s="21">
        <f t="shared" si="5"/>
        <v>640000</v>
      </c>
      <c r="H39" s="21">
        <f t="shared" si="6"/>
        <v>320000</v>
      </c>
    </row>
    <row r="40" spans="1:8" ht="31.5" x14ac:dyDescent="0.25">
      <c r="A40" s="4">
        <v>31</v>
      </c>
      <c r="B40" s="7" t="s">
        <v>83</v>
      </c>
      <c r="C40" s="7" t="s">
        <v>82</v>
      </c>
      <c r="D40" s="7" t="s">
        <v>84</v>
      </c>
      <c r="E40" s="6">
        <f>'[1]BG-ODT-31'!$D$91</f>
        <v>1300000</v>
      </c>
      <c r="F40" s="21">
        <f t="shared" si="0"/>
        <v>780000</v>
      </c>
      <c r="G40" s="21">
        <f t="shared" si="5"/>
        <v>520000</v>
      </c>
      <c r="H40" s="21">
        <f t="shared" si="6"/>
        <v>260000</v>
      </c>
    </row>
    <row r="41" spans="1:8" ht="31.5" x14ac:dyDescent="0.25">
      <c r="A41" s="4">
        <v>32</v>
      </c>
      <c r="B41" s="7" t="s">
        <v>85</v>
      </c>
      <c r="C41" s="7" t="s">
        <v>86</v>
      </c>
      <c r="D41" s="7" t="s">
        <v>87</v>
      </c>
      <c r="E41" s="6">
        <f>'[1]BG-ODT-32'!$D$91</f>
        <v>1100000</v>
      </c>
      <c r="F41" s="21">
        <f t="shared" si="0"/>
        <v>660000</v>
      </c>
      <c r="G41" s="21">
        <f t="shared" si="5"/>
        <v>440000</v>
      </c>
      <c r="H41" s="21">
        <f t="shared" si="6"/>
        <v>220000</v>
      </c>
    </row>
    <row r="42" spans="1:8" ht="47.25" x14ac:dyDescent="0.25">
      <c r="A42" s="4">
        <v>33</v>
      </c>
      <c r="B42" s="7" t="s">
        <v>88</v>
      </c>
      <c r="C42" s="7" t="s">
        <v>89</v>
      </c>
      <c r="D42" s="7" t="s">
        <v>90</v>
      </c>
      <c r="E42" s="6">
        <f>'[1]BG-ODT-33'!$D$91</f>
        <v>1600000</v>
      </c>
      <c r="F42" s="21">
        <f t="shared" si="0"/>
        <v>960000</v>
      </c>
      <c r="G42" s="21">
        <f t="shared" si="5"/>
        <v>640000</v>
      </c>
      <c r="H42" s="21">
        <f t="shared" si="6"/>
        <v>320000</v>
      </c>
    </row>
    <row r="43" spans="1:8" ht="47.25" x14ac:dyDescent="0.25">
      <c r="A43" s="4">
        <v>34</v>
      </c>
      <c r="B43" s="7" t="s">
        <v>91</v>
      </c>
      <c r="C43" s="7" t="s">
        <v>92</v>
      </c>
      <c r="D43" s="7" t="s">
        <v>93</v>
      </c>
      <c r="E43" s="6">
        <f>'[1]BG-ODT-34'!$D$91</f>
        <v>1600000</v>
      </c>
      <c r="F43" s="21">
        <f t="shared" si="0"/>
        <v>960000</v>
      </c>
      <c r="G43" s="21">
        <f t="shared" si="5"/>
        <v>640000</v>
      </c>
      <c r="H43" s="21">
        <f t="shared" si="6"/>
        <v>320000</v>
      </c>
    </row>
    <row r="44" spans="1:8" ht="63" x14ac:dyDescent="0.25">
      <c r="A44" s="4">
        <v>35</v>
      </c>
      <c r="B44" s="7" t="s">
        <v>94</v>
      </c>
      <c r="C44" s="7" t="s">
        <v>95</v>
      </c>
      <c r="D44" s="7" t="s">
        <v>96</v>
      </c>
      <c r="E44" s="6">
        <f>'[1]BG-ODT-35'!$D$91</f>
        <v>1500000</v>
      </c>
      <c r="F44" s="21">
        <f t="shared" si="0"/>
        <v>900000</v>
      </c>
      <c r="G44" s="21">
        <f t="shared" si="5"/>
        <v>600000</v>
      </c>
      <c r="H44" s="21">
        <f t="shared" si="6"/>
        <v>300000</v>
      </c>
    </row>
    <row r="45" spans="1:8" ht="47.25" x14ac:dyDescent="0.25">
      <c r="A45" s="4">
        <v>36</v>
      </c>
      <c r="B45" s="7" t="s">
        <v>97</v>
      </c>
      <c r="C45" s="7" t="s">
        <v>98</v>
      </c>
      <c r="D45" s="7" t="s">
        <v>99</v>
      </c>
      <c r="E45" s="6">
        <f>'[1]BG-ODT-36'!$D$91</f>
        <v>1500000</v>
      </c>
      <c r="F45" s="21">
        <f t="shared" si="0"/>
        <v>900000</v>
      </c>
      <c r="G45" s="21">
        <f t="shared" si="5"/>
        <v>600000</v>
      </c>
      <c r="H45" s="21">
        <f t="shared" si="6"/>
        <v>300000</v>
      </c>
    </row>
    <row r="46" spans="1:8" ht="78.75" x14ac:dyDescent="0.25">
      <c r="A46" s="4">
        <v>37</v>
      </c>
      <c r="B46" s="7" t="s">
        <v>100</v>
      </c>
      <c r="C46" s="7" t="s">
        <v>101</v>
      </c>
      <c r="D46" s="7" t="s">
        <v>102</v>
      </c>
      <c r="E46" s="6">
        <f>'[1]BG-ODT-37'!$D$91</f>
        <v>1500000</v>
      </c>
      <c r="F46" s="21">
        <f t="shared" si="0"/>
        <v>900000</v>
      </c>
      <c r="G46" s="21">
        <f t="shared" si="5"/>
        <v>600000</v>
      </c>
      <c r="H46" s="21">
        <f t="shared" si="6"/>
        <v>300000</v>
      </c>
    </row>
    <row r="47" spans="1:8" ht="31.5" x14ac:dyDescent="0.25">
      <c r="A47" s="4">
        <v>38</v>
      </c>
      <c r="B47" s="7" t="s">
        <v>103</v>
      </c>
      <c r="C47" s="7" t="s">
        <v>104</v>
      </c>
      <c r="D47" s="7" t="s">
        <v>105</v>
      </c>
      <c r="E47" s="6">
        <f>'[1]BG-ODT-38'!$D$91</f>
        <v>1100000</v>
      </c>
      <c r="F47" s="21">
        <f t="shared" si="0"/>
        <v>660000</v>
      </c>
      <c r="G47" s="21">
        <f t="shared" si="5"/>
        <v>440000</v>
      </c>
      <c r="H47" s="21">
        <f t="shared" si="6"/>
        <v>220000</v>
      </c>
    </row>
    <row r="48" spans="1:8" ht="31.5" x14ac:dyDescent="0.25">
      <c r="A48" s="4">
        <v>39</v>
      </c>
      <c r="B48" s="7" t="s">
        <v>106</v>
      </c>
      <c r="C48" s="7" t="s">
        <v>107</v>
      </c>
      <c r="D48" s="7" t="s">
        <v>108</v>
      </c>
      <c r="E48" s="6">
        <f>'[1]BG-ODT-39'!$D$91</f>
        <v>1200000</v>
      </c>
      <c r="F48" s="21">
        <f t="shared" si="0"/>
        <v>720000</v>
      </c>
      <c r="G48" s="21">
        <f t="shared" si="5"/>
        <v>480000</v>
      </c>
      <c r="H48" s="21">
        <f t="shared" si="6"/>
        <v>240000</v>
      </c>
    </row>
    <row r="49" spans="1:8" ht="31.5" x14ac:dyDescent="0.25">
      <c r="A49" s="4">
        <v>40</v>
      </c>
      <c r="B49" s="7" t="s">
        <v>109</v>
      </c>
      <c r="C49" s="7" t="s">
        <v>110</v>
      </c>
      <c r="D49" s="7" t="s">
        <v>111</v>
      </c>
      <c r="E49" s="6">
        <f>'[1]BG-ODT-40'!$D$91</f>
        <v>1700000</v>
      </c>
      <c r="F49" s="21">
        <f t="shared" si="0"/>
        <v>1020000</v>
      </c>
      <c r="G49" s="21">
        <f t="shared" si="5"/>
        <v>680000</v>
      </c>
      <c r="H49" s="21">
        <f t="shared" si="6"/>
        <v>340000</v>
      </c>
    </row>
    <row r="50" spans="1:8" ht="15.75" x14ac:dyDescent="0.25">
      <c r="A50" s="4">
        <v>41</v>
      </c>
      <c r="B50" s="7" t="s">
        <v>112</v>
      </c>
      <c r="C50" s="7"/>
      <c r="D50" s="7"/>
      <c r="E50" s="8"/>
      <c r="F50" s="21"/>
      <c r="G50" s="21"/>
      <c r="H50" s="21"/>
    </row>
    <row r="51" spans="1:8" ht="31.5" x14ac:dyDescent="0.25">
      <c r="A51" s="4" t="s">
        <v>132</v>
      </c>
      <c r="B51" s="7" t="s">
        <v>113</v>
      </c>
      <c r="C51" s="7"/>
      <c r="D51" s="7"/>
      <c r="E51" s="6">
        <f>'[1]BG-ODT-41'!$D$91</f>
        <v>4400000</v>
      </c>
      <c r="F51" s="21">
        <f t="shared" si="0"/>
        <v>2640000</v>
      </c>
      <c r="G51" s="21">
        <f t="shared" ref="G51:G52" si="7">E51*0.4</f>
        <v>1760000</v>
      </c>
      <c r="H51" s="21">
        <f t="shared" ref="H51:H52" si="8">E51*0.2</f>
        <v>880000</v>
      </c>
    </row>
    <row r="52" spans="1:8" ht="47.25" x14ac:dyDescent="0.25">
      <c r="A52" s="4" t="s">
        <v>133</v>
      </c>
      <c r="B52" s="7" t="s">
        <v>114</v>
      </c>
      <c r="C52" s="7"/>
      <c r="D52" s="7"/>
      <c r="E52" s="6">
        <f>'[1]BG-ODT-42'!$D$91</f>
        <v>2100000</v>
      </c>
      <c r="F52" s="21">
        <f t="shared" si="0"/>
        <v>1260000</v>
      </c>
      <c r="G52" s="21">
        <f t="shared" si="7"/>
        <v>840000</v>
      </c>
      <c r="H52" s="21">
        <f t="shared" si="8"/>
        <v>420000</v>
      </c>
    </row>
    <row r="53" spans="1:8" ht="15.75" x14ac:dyDescent="0.25">
      <c r="A53" s="67" t="s">
        <v>134</v>
      </c>
      <c r="B53" s="67"/>
      <c r="C53" s="67"/>
      <c r="D53" s="67"/>
      <c r="E53" s="67"/>
      <c r="F53" s="67"/>
      <c r="G53" s="67"/>
      <c r="H53" s="67"/>
    </row>
    <row r="54" spans="1:8" ht="15.75" x14ac:dyDescent="0.25">
      <c r="A54" s="61" t="s">
        <v>10</v>
      </c>
      <c r="B54" s="61"/>
      <c r="C54" s="61"/>
      <c r="D54" s="61"/>
      <c r="E54" s="62"/>
      <c r="F54" s="62"/>
      <c r="G54" s="62"/>
      <c r="H54" s="62"/>
    </row>
    <row r="55" spans="1:8" ht="15.75" x14ac:dyDescent="0.25">
      <c r="A55" s="4">
        <v>1</v>
      </c>
      <c r="B55" s="7" t="s">
        <v>131</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sheetData>
  <mergeCells count="11">
    <mergeCell ref="A54:H54"/>
    <mergeCell ref="A2:B2"/>
    <mergeCell ref="G2:H2"/>
    <mergeCell ref="A5:H5"/>
    <mergeCell ref="A6:H6"/>
    <mergeCell ref="A53:H53"/>
    <mergeCell ref="E7:H7"/>
    <mergeCell ref="A4:H4"/>
    <mergeCell ref="A7:A8"/>
    <mergeCell ref="B7:B8"/>
    <mergeCell ref="C7:D7"/>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963"/>
  <sheetViews>
    <sheetView tabSelected="1"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63" t="s">
        <v>183</v>
      </c>
      <c r="B2" s="63"/>
      <c r="C2" s="14"/>
      <c r="D2" s="14"/>
      <c r="E2" s="15"/>
      <c r="F2" s="15"/>
      <c r="G2" s="64" t="s">
        <v>135</v>
      </c>
      <c r="H2" s="64"/>
    </row>
    <row r="3" spans="1:8" ht="15.75" x14ac:dyDescent="0.25">
      <c r="A3" s="13"/>
      <c r="B3" s="14"/>
      <c r="C3" s="14"/>
      <c r="D3" s="14"/>
      <c r="E3" s="15"/>
      <c r="F3" s="15"/>
      <c r="G3" s="15"/>
      <c r="H3" s="15"/>
    </row>
    <row r="4" spans="1:8" ht="15.75" x14ac:dyDescent="0.25">
      <c r="A4" s="69" t="s">
        <v>184</v>
      </c>
      <c r="B4" s="69"/>
      <c r="C4" s="69"/>
      <c r="D4" s="69"/>
      <c r="E4" s="69"/>
      <c r="F4" s="69"/>
      <c r="G4" s="69"/>
      <c r="H4" s="69"/>
    </row>
    <row r="5" spans="1:8" ht="15.75" x14ac:dyDescent="0.25">
      <c r="A5" s="65" t="s">
        <v>130</v>
      </c>
      <c r="B5" s="65"/>
      <c r="C5" s="65"/>
      <c r="D5" s="65"/>
      <c r="E5" s="65"/>
      <c r="F5" s="65"/>
      <c r="G5" s="65"/>
      <c r="H5" s="65"/>
    </row>
    <row r="6" spans="1:8" ht="15.75" x14ac:dyDescent="0.25">
      <c r="A6" s="66" t="s">
        <v>7</v>
      </c>
      <c r="B6" s="66"/>
      <c r="C6" s="66"/>
      <c r="D6" s="66"/>
      <c r="E6" s="66"/>
      <c r="F6" s="66"/>
      <c r="G6" s="66"/>
      <c r="H6" s="66"/>
    </row>
    <row r="7" spans="1:8" ht="15.75" x14ac:dyDescent="0.25">
      <c r="A7" s="68" t="s">
        <v>3</v>
      </c>
      <c r="B7" s="68" t="s">
        <v>4</v>
      </c>
      <c r="C7" s="68" t="s">
        <v>5</v>
      </c>
      <c r="D7" s="68"/>
      <c r="E7" s="68" t="s">
        <v>129</v>
      </c>
      <c r="F7" s="68"/>
      <c r="G7" s="68"/>
      <c r="H7" s="68"/>
    </row>
    <row r="8" spans="1:8" ht="15.75" x14ac:dyDescent="0.25">
      <c r="A8" s="68"/>
      <c r="B8" s="68"/>
      <c r="C8" s="9" t="s">
        <v>8</v>
      </c>
      <c r="D8" s="9" t="s">
        <v>9</v>
      </c>
      <c r="E8" s="16" t="s">
        <v>6</v>
      </c>
      <c r="F8" s="16" t="s">
        <v>116</v>
      </c>
      <c r="G8" s="16" t="s">
        <v>117</v>
      </c>
      <c r="H8" s="16" t="s">
        <v>118</v>
      </c>
    </row>
    <row r="9" spans="1:8" s="51" customFormat="1" ht="15.75" x14ac:dyDescent="0.25">
      <c r="A9" s="9">
        <v>1</v>
      </c>
      <c r="B9" s="33" t="s">
        <v>185</v>
      </c>
      <c r="C9" s="33"/>
      <c r="D9" s="33"/>
      <c r="E9" s="49"/>
      <c r="F9" s="50"/>
      <c r="G9" s="50"/>
      <c r="H9" s="50"/>
    </row>
    <row r="10" spans="1:8" ht="31.5" x14ac:dyDescent="0.25">
      <c r="A10" s="4">
        <v>1</v>
      </c>
      <c r="B10" s="34" t="s">
        <v>145</v>
      </c>
      <c r="C10" s="34" t="s">
        <v>146</v>
      </c>
      <c r="D10" s="34" t="s">
        <v>147</v>
      </c>
      <c r="E10" s="6">
        <v>3400000</v>
      </c>
      <c r="F10" s="6">
        <f>E10*0.6</f>
        <v>2040000</v>
      </c>
      <c r="G10" s="6">
        <f>E10*0.4</f>
        <v>1360000</v>
      </c>
      <c r="H10" s="6">
        <f>E10*0.2</f>
        <v>680000</v>
      </c>
    </row>
    <row r="11" spans="1:8" ht="78.75" x14ac:dyDescent="0.25">
      <c r="A11" s="4">
        <f t="shared" ref="A11:A25" si="0">1+A10</f>
        <v>2</v>
      </c>
      <c r="B11" s="34" t="s">
        <v>148</v>
      </c>
      <c r="C11" s="34" t="s">
        <v>149</v>
      </c>
      <c r="D11" s="34" t="s">
        <v>150</v>
      </c>
      <c r="E11" s="6">
        <v>3750000</v>
      </c>
      <c r="F11" s="6">
        <f>E11*0.6</f>
        <v>2250000</v>
      </c>
      <c r="G11" s="6">
        <f t="shared" ref="G11:G15" si="1">E11*0.4</f>
        <v>1500000</v>
      </c>
      <c r="H11" s="6">
        <f t="shared" ref="H11:H14" si="2">E11*0.2</f>
        <v>750000</v>
      </c>
    </row>
    <row r="12" spans="1:8" ht="31.5" x14ac:dyDescent="0.25">
      <c r="A12" s="4">
        <f t="shared" si="0"/>
        <v>3</v>
      </c>
      <c r="B12" s="34" t="s">
        <v>151</v>
      </c>
      <c r="C12" s="34" t="s">
        <v>152</v>
      </c>
      <c r="D12" s="34" t="s">
        <v>153</v>
      </c>
      <c r="E12" s="6">
        <v>1950000</v>
      </c>
      <c r="F12" s="6">
        <f t="shared" ref="F12:F15" si="3">E12*0.6</f>
        <v>1170000</v>
      </c>
      <c r="G12" s="6">
        <f t="shared" si="1"/>
        <v>780000</v>
      </c>
      <c r="H12" s="6">
        <f t="shared" si="2"/>
        <v>390000</v>
      </c>
    </row>
    <row r="13" spans="1:8" ht="47.25" x14ac:dyDescent="0.25">
      <c r="A13" s="4">
        <f t="shared" si="0"/>
        <v>4</v>
      </c>
      <c r="B13" s="34" t="s">
        <v>154</v>
      </c>
      <c r="C13" s="34" t="s">
        <v>155</v>
      </c>
      <c r="D13" s="34" t="s">
        <v>156</v>
      </c>
      <c r="E13" s="6">
        <v>1560000</v>
      </c>
      <c r="F13" s="6">
        <f t="shared" si="3"/>
        <v>936000</v>
      </c>
      <c r="G13" s="6">
        <f t="shared" si="1"/>
        <v>624000</v>
      </c>
      <c r="H13" s="6">
        <f t="shared" si="2"/>
        <v>312000</v>
      </c>
    </row>
    <row r="14" spans="1:8" ht="31.5" x14ac:dyDescent="0.25">
      <c r="A14" s="4">
        <f t="shared" si="0"/>
        <v>5</v>
      </c>
      <c r="B14" s="34" t="s">
        <v>157</v>
      </c>
      <c r="C14" s="34" t="s">
        <v>158</v>
      </c>
      <c r="D14" s="35" t="s">
        <v>159</v>
      </c>
      <c r="E14" s="6">
        <v>880000</v>
      </c>
      <c r="F14" s="6">
        <f t="shared" si="3"/>
        <v>528000</v>
      </c>
      <c r="G14" s="6">
        <f t="shared" si="1"/>
        <v>352000</v>
      </c>
      <c r="H14" s="6">
        <f t="shared" si="2"/>
        <v>176000</v>
      </c>
    </row>
    <row r="15" spans="1:8" ht="31.5" x14ac:dyDescent="0.25">
      <c r="A15" s="4">
        <f t="shared" si="0"/>
        <v>6</v>
      </c>
      <c r="B15" s="34" t="s">
        <v>160</v>
      </c>
      <c r="C15" s="34" t="s">
        <v>159</v>
      </c>
      <c r="D15" s="35" t="s">
        <v>161</v>
      </c>
      <c r="E15" s="6">
        <v>450000</v>
      </c>
      <c r="F15" s="6">
        <f t="shared" si="3"/>
        <v>270000</v>
      </c>
      <c r="G15" s="6">
        <f t="shared" si="1"/>
        <v>180000</v>
      </c>
      <c r="H15" s="21"/>
    </row>
    <row r="16" spans="1:8" ht="31.5" x14ac:dyDescent="0.25">
      <c r="A16" s="4">
        <f t="shared" si="0"/>
        <v>7</v>
      </c>
      <c r="B16" s="34" t="s">
        <v>151</v>
      </c>
      <c r="C16" s="34" t="s">
        <v>153</v>
      </c>
      <c r="D16" s="34" t="s">
        <v>162</v>
      </c>
      <c r="E16" s="6">
        <v>270000</v>
      </c>
      <c r="F16" s="21"/>
      <c r="G16" s="21"/>
      <c r="H16" s="21"/>
    </row>
    <row r="17" spans="1:8" ht="47.25" x14ac:dyDescent="0.25">
      <c r="A17" s="4">
        <f t="shared" si="0"/>
        <v>8</v>
      </c>
      <c r="B17" s="34" t="s">
        <v>163</v>
      </c>
      <c r="C17" s="34" t="s">
        <v>164</v>
      </c>
      <c r="D17" s="34" t="s">
        <v>165</v>
      </c>
      <c r="E17" s="6">
        <v>300000</v>
      </c>
      <c r="F17" s="21"/>
      <c r="G17" s="21"/>
      <c r="H17" s="21"/>
    </row>
    <row r="18" spans="1:8" ht="15.75" x14ac:dyDescent="0.25">
      <c r="A18" s="4">
        <f t="shared" si="0"/>
        <v>9</v>
      </c>
      <c r="B18" s="70" t="s">
        <v>180</v>
      </c>
      <c r="C18" s="71"/>
      <c r="D18" s="72"/>
      <c r="E18" s="39">
        <v>2700000</v>
      </c>
      <c r="F18" s="52">
        <f>E18*0.6</f>
        <v>1620000</v>
      </c>
      <c r="G18" s="52">
        <f>E18*0.4</f>
        <v>1080000</v>
      </c>
      <c r="H18" s="52">
        <f>E18*0.2</f>
        <v>540000</v>
      </c>
    </row>
    <row r="19" spans="1:8" s="51" customFormat="1" ht="15.75" x14ac:dyDescent="0.25">
      <c r="A19" s="9">
        <v>2</v>
      </c>
      <c r="B19" s="36" t="s">
        <v>186</v>
      </c>
      <c r="C19" s="36"/>
      <c r="D19" s="36"/>
      <c r="E19" s="36"/>
      <c r="F19" s="36"/>
      <c r="G19" s="36"/>
      <c r="H19" s="36"/>
    </row>
    <row r="20" spans="1:8" ht="15.75" x14ac:dyDescent="0.25">
      <c r="A20" s="4">
        <v>1</v>
      </c>
      <c r="B20" s="53" t="s">
        <v>166</v>
      </c>
      <c r="C20" s="53" t="s">
        <v>167</v>
      </c>
      <c r="D20" s="53" t="s">
        <v>168</v>
      </c>
      <c r="E20" s="54">
        <v>950000</v>
      </c>
      <c r="F20" s="55">
        <f>E20*0.6</f>
        <v>570000</v>
      </c>
      <c r="G20" s="55">
        <f t="shared" ref="G20:G25" si="4">E20*0.4</f>
        <v>380000</v>
      </c>
      <c r="H20" s="55"/>
    </row>
    <row r="21" spans="1:8" ht="31.5" x14ac:dyDescent="0.25">
      <c r="A21" s="4">
        <f t="shared" si="0"/>
        <v>2</v>
      </c>
      <c r="B21" s="34" t="s">
        <v>169</v>
      </c>
      <c r="C21" s="34" t="s">
        <v>170</v>
      </c>
      <c r="D21" s="34" t="s">
        <v>171</v>
      </c>
      <c r="E21" s="6">
        <v>1150000</v>
      </c>
      <c r="F21" s="21">
        <f t="shared" ref="F21" si="5">E21*0.6</f>
        <v>690000</v>
      </c>
      <c r="G21" s="21">
        <f t="shared" si="4"/>
        <v>460000</v>
      </c>
      <c r="H21" s="21">
        <f t="shared" ref="H21" si="6">E21*0.2</f>
        <v>230000</v>
      </c>
    </row>
    <row r="22" spans="1:8" s="51" customFormat="1" ht="15.75" x14ac:dyDescent="0.25">
      <c r="A22" s="9">
        <v>3</v>
      </c>
      <c r="B22" s="46" t="s">
        <v>187</v>
      </c>
      <c r="C22" s="47"/>
      <c r="D22" s="47"/>
      <c r="E22" s="47"/>
      <c r="F22" s="47"/>
      <c r="G22" s="47"/>
      <c r="H22" s="48"/>
    </row>
    <row r="23" spans="1:8" ht="31.5" x14ac:dyDescent="0.25">
      <c r="A23" s="4">
        <v>1</v>
      </c>
      <c r="B23" s="37" t="s">
        <v>172</v>
      </c>
      <c r="C23" s="37" t="s">
        <v>173</v>
      </c>
      <c r="D23" s="37" t="s">
        <v>174</v>
      </c>
      <c r="E23" s="6">
        <v>250000</v>
      </c>
      <c r="F23" s="21"/>
      <c r="G23" s="21"/>
      <c r="H23" s="21"/>
    </row>
    <row r="24" spans="1:8" ht="47.25" x14ac:dyDescent="0.25">
      <c r="A24" s="4">
        <f t="shared" si="0"/>
        <v>2</v>
      </c>
      <c r="B24" s="38" t="s">
        <v>175</v>
      </c>
      <c r="C24" s="38" t="s">
        <v>173</v>
      </c>
      <c r="D24" s="38" t="s">
        <v>176</v>
      </c>
      <c r="E24" s="6">
        <v>300000</v>
      </c>
      <c r="F24" s="21"/>
      <c r="G24" s="21"/>
      <c r="H24" s="21"/>
    </row>
    <row r="25" spans="1:8" ht="94.5" x14ac:dyDescent="0.25">
      <c r="A25" s="4">
        <f t="shared" si="0"/>
        <v>3</v>
      </c>
      <c r="B25" s="34" t="s">
        <v>177</v>
      </c>
      <c r="C25" s="34" t="s">
        <v>178</v>
      </c>
      <c r="D25" s="34" t="s">
        <v>179</v>
      </c>
      <c r="E25" s="6">
        <v>600000</v>
      </c>
      <c r="F25" s="21">
        <f>E25*0.6</f>
        <v>360000</v>
      </c>
      <c r="G25" s="21">
        <f t="shared" si="4"/>
        <v>240000</v>
      </c>
      <c r="H25" s="21"/>
    </row>
    <row r="26" spans="1:8" ht="15.75" x14ac:dyDescent="0.25">
      <c r="A26" s="67" t="s">
        <v>136</v>
      </c>
      <c r="B26" s="67"/>
      <c r="C26" s="67"/>
      <c r="D26" s="67"/>
      <c r="E26" s="67"/>
      <c r="F26" s="67"/>
      <c r="G26" s="67"/>
      <c r="H26" s="67"/>
    </row>
    <row r="27" spans="1:8" ht="15.75" x14ac:dyDescent="0.25">
      <c r="A27" s="61" t="s">
        <v>11</v>
      </c>
      <c r="B27" s="61"/>
      <c r="C27" s="61"/>
      <c r="D27" s="61"/>
      <c r="E27" s="61"/>
      <c r="F27" s="61"/>
      <c r="G27" s="61"/>
      <c r="H27" s="61"/>
    </row>
    <row r="28" spans="1:8" ht="31.5" x14ac:dyDescent="0.25">
      <c r="A28" s="40">
        <v>1</v>
      </c>
      <c r="B28" s="30" t="s">
        <v>188</v>
      </c>
      <c r="C28" s="41"/>
      <c r="D28" s="42"/>
      <c r="E28" s="43">
        <v>170000</v>
      </c>
      <c r="F28" s="44"/>
      <c r="G28" s="44"/>
      <c r="H28" s="6"/>
    </row>
    <row r="29" spans="1:8" ht="15.75" x14ac:dyDescent="0.25">
      <c r="A29" s="40">
        <v>2</v>
      </c>
      <c r="B29" s="56" t="s">
        <v>187</v>
      </c>
      <c r="C29" s="41"/>
      <c r="D29" s="42"/>
      <c r="E29" s="43">
        <v>140000</v>
      </c>
      <c r="F29" s="44"/>
      <c r="G29" s="44"/>
      <c r="H29" s="15"/>
    </row>
    <row r="30" spans="1:8" ht="62.25" customHeight="1" x14ac:dyDescent="0.25">
      <c r="A30" s="14"/>
      <c r="B30" s="14"/>
      <c r="C30" s="14"/>
      <c r="D30" s="14"/>
      <c r="E30" s="15"/>
      <c r="F30" s="15"/>
      <c r="G30" s="15"/>
      <c r="H30" s="15"/>
    </row>
    <row r="31" spans="1:8" ht="62.25" customHeight="1" x14ac:dyDescent="0.25">
      <c r="A31" s="14"/>
      <c r="B31" s="14"/>
      <c r="C31" s="14"/>
      <c r="D31" s="14"/>
      <c r="E31" s="15"/>
      <c r="F31" s="15"/>
      <c r="G31" s="15"/>
      <c r="H31" s="15"/>
    </row>
    <row r="32" spans="1:8"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sheetData>
  <mergeCells count="12">
    <mergeCell ref="B18:D18"/>
    <mergeCell ref="A27:H27"/>
    <mergeCell ref="A26:H26"/>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010"/>
  <sheetViews>
    <sheetView view="pageBreakPreview" topLeftCell="A43" zoomScaleNormal="100" zoomScaleSheetLayoutView="100" workbookViewId="0">
      <selection activeCell="L49" sqref="L49"/>
    </sheetView>
  </sheetViews>
  <sheetFormatPr defaultColWidth="9.140625" defaultRowHeight="15"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63" t="s">
        <v>126</v>
      </c>
      <c r="B2" s="63"/>
      <c r="C2" s="14"/>
      <c r="D2" s="14"/>
      <c r="E2" s="15"/>
      <c r="F2" s="15"/>
      <c r="G2" s="64" t="s">
        <v>127</v>
      </c>
      <c r="H2" s="64"/>
    </row>
    <row r="3" spans="1:8" ht="15.75" x14ac:dyDescent="0.25">
      <c r="A3" s="13"/>
      <c r="B3" s="14"/>
      <c r="C3" s="14"/>
      <c r="D3" s="14"/>
      <c r="E3" s="15"/>
      <c r="F3" s="15"/>
      <c r="G3" s="15"/>
      <c r="H3" s="15"/>
    </row>
    <row r="4" spans="1:8" ht="15.75" x14ac:dyDescent="0.25">
      <c r="A4" s="69" t="s">
        <v>137</v>
      </c>
      <c r="B4" s="69"/>
      <c r="C4" s="69"/>
      <c r="D4" s="69"/>
      <c r="E4" s="69"/>
      <c r="F4" s="69"/>
      <c r="G4" s="69"/>
      <c r="H4" s="69"/>
    </row>
    <row r="5" spans="1:8" ht="15.75" x14ac:dyDescent="0.25">
      <c r="A5" s="65" t="s">
        <v>130</v>
      </c>
      <c r="B5" s="65"/>
      <c r="C5" s="65"/>
      <c r="D5" s="65"/>
      <c r="E5" s="65"/>
      <c r="F5" s="65"/>
      <c r="G5" s="65"/>
      <c r="H5" s="65"/>
    </row>
    <row r="6" spans="1:8" ht="15.75" x14ac:dyDescent="0.25">
      <c r="A6" s="66" t="s">
        <v>7</v>
      </c>
      <c r="B6" s="66"/>
      <c r="C6" s="66"/>
      <c r="D6" s="66"/>
      <c r="E6" s="66"/>
      <c r="F6" s="66"/>
      <c r="G6" s="66"/>
      <c r="H6" s="66"/>
    </row>
    <row r="7" spans="1:8" ht="15.75" x14ac:dyDescent="0.25">
      <c r="A7" s="68" t="s">
        <v>3</v>
      </c>
      <c r="B7" s="68" t="s">
        <v>4</v>
      </c>
      <c r="C7" s="68" t="s">
        <v>5</v>
      </c>
      <c r="D7" s="68"/>
      <c r="E7" s="68" t="s">
        <v>129</v>
      </c>
      <c r="F7" s="68"/>
      <c r="G7" s="68"/>
      <c r="H7" s="68"/>
    </row>
    <row r="8" spans="1:8" ht="15.75" x14ac:dyDescent="0.25">
      <c r="A8" s="68"/>
      <c r="B8" s="68"/>
      <c r="C8" s="9" t="s">
        <v>8</v>
      </c>
      <c r="D8" s="9" t="s">
        <v>9</v>
      </c>
      <c r="E8" s="16" t="s">
        <v>6</v>
      </c>
      <c r="F8" s="16" t="s">
        <v>116</v>
      </c>
      <c r="G8" s="16" t="s">
        <v>117</v>
      </c>
      <c r="H8" s="16" t="s">
        <v>118</v>
      </c>
    </row>
    <row r="9" spans="1:8" s="20" customFormat="1" ht="15.75" x14ac:dyDescent="0.25">
      <c r="A9" s="19" t="s">
        <v>2</v>
      </c>
      <c r="B9" s="18" t="s">
        <v>131</v>
      </c>
      <c r="C9" s="18"/>
      <c r="D9" s="18"/>
      <c r="E9" s="19"/>
      <c r="F9" s="19"/>
      <c r="G9" s="19"/>
      <c r="H9" s="19"/>
    </row>
    <row r="10" spans="1:8" ht="15.75" x14ac:dyDescent="0.25">
      <c r="A10" s="4">
        <v>1</v>
      </c>
      <c r="B10" s="7" t="s">
        <v>14</v>
      </c>
      <c r="C10" s="7" t="s">
        <v>15</v>
      </c>
      <c r="D10" s="7" t="s">
        <v>16</v>
      </c>
      <c r="E10" s="6">
        <f>'[1]BG-ODT-1'!$D$91</f>
        <v>5200000</v>
      </c>
      <c r="F10" s="21">
        <f>E10*0.6</f>
        <v>3120000</v>
      </c>
      <c r="G10" s="21">
        <f>E10*0.4</f>
        <v>2080000</v>
      </c>
      <c r="H10" s="21">
        <f>E10*0.2</f>
        <v>1040000</v>
      </c>
    </row>
    <row r="11" spans="1:8" ht="47.25" x14ac:dyDescent="0.25">
      <c r="A11" s="4">
        <v>2</v>
      </c>
      <c r="B11" s="7" t="s">
        <v>17</v>
      </c>
      <c r="C11" s="7" t="s">
        <v>18</v>
      </c>
      <c r="D11" s="7" t="s">
        <v>19</v>
      </c>
      <c r="E11" s="6">
        <f>'[1]BG-ODT-2'!$D$91</f>
        <v>4900000</v>
      </c>
      <c r="F11" s="21">
        <f t="shared" ref="F11:F52" si="0">E11*0.6</f>
        <v>2940000</v>
      </c>
      <c r="G11" s="21">
        <f t="shared" ref="G11:G32" si="1">E11*0.4</f>
        <v>1960000</v>
      </c>
      <c r="H11" s="21">
        <f t="shared" ref="H11:H32" si="2">E11*0.2</f>
        <v>980000</v>
      </c>
    </row>
    <row r="12" spans="1:8" ht="47.25" x14ac:dyDescent="0.25">
      <c r="A12" s="4">
        <v>3</v>
      </c>
      <c r="B12" s="7" t="s">
        <v>20</v>
      </c>
      <c r="C12" s="7" t="s">
        <v>21</v>
      </c>
      <c r="D12" s="7" t="s">
        <v>22</v>
      </c>
      <c r="E12" s="6">
        <f>'[1]BG-ODT-3'!$D$91</f>
        <v>4300000</v>
      </c>
      <c r="F12" s="21">
        <f t="shared" si="0"/>
        <v>2580000</v>
      </c>
      <c r="G12" s="21">
        <f t="shared" si="1"/>
        <v>1720000</v>
      </c>
      <c r="H12" s="21">
        <f t="shared" si="2"/>
        <v>860000</v>
      </c>
    </row>
    <row r="13" spans="1:8" ht="47.25" x14ac:dyDescent="0.25">
      <c r="A13" s="4">
        <v>4</v>
      </c>
      <c r="B13" s="7" t="s">
        <v>23</v>
      </c>
      <c r="C13" s="7" t="s">
        <v>24</v>
      </c>
      <c r="D13" s="7" t="s">
        <v>25</v>
      </c>
      <c r="E13" s="6">
        <f>'[1]BG-ODT-4'!$D$91</f>
        <v>4300000</v>
      </c>
      <c r="F13" s="21">
        <f t="shared" si="0"/>
        <v>2580000</v>
      </c>
      <c r="G13" s="21">
        <f t="shared" si="1"/>
        <v>1720000</v>
      </c>
      <c r="H13" s="21">
        <f t="shared" si="2"/>
        <v>860000</v>
      </c>
    </row>
    <row r="14" spans="1:8" ht="47.25" x14ac:dyDescent="0.25">
      <c r="A14" s="4">
        <v>5</v>
      </c>
      <c r="B14" s="7" t="s">
        <v>26</v>
      </c>
      <c r="C14" s="7" t="s">
        <v>22</v>
      </c>
      <c r="D14" s="7" t="s">
        <v>27</v>
      </c>
      <c r="E14" s="6">
        <f>'[1]BG-ODT-5'!$D$91</f>
        <v>2700000</v>
      </c>
      <c r="F14" s="21">
        <f t="shared" si="0"/>
        <v>1620000</v>
      </c>
      <c r="G14" s="21">
        <f t="shared" si="1"/>
        <v>1080000</v>
      </c>
      <c r="H14" s="21">
        <f t="shared" si="2"/>
        <v>540000</v>
      </c>
    </row>
    <row r="15" spans="1:8" ht="47.25" x14ac:dyDescent="0.25">
      <c r="A15" s="4">
        <v>6</v>
      </c>
      <c r="B15" s="7" t="s">
        <v>28</v>
      </c>
      <c r="C15" s="7" t="s">
        <v>29</v>
      </c>
      <c r="D15" s="7" t="s">
        <v>30</v>
      </c>
      <c r="E15" s="6">
        <f>'[1]BG-ODT-6'!$D$91</f>
        <v>2600000</v>
      </c>
      <c r="F15" s="21">
        <f t="shared" si="0"/>
        <v>1560000</v>
      </c>
      <c r="G15" s="21">
        <f t="shared" si="1"/>
        <v>1040000</v>
      </c>
      <c r="H15" s="21">
        <f t="shared" si="2"/>
        <v>520000</v>
      </c>
    </row>
    <row r="16" spans="1:8" ht="47.25" x14ac:dyDescent="0.25">
      <c r="A16" s="4">
        <v>7</v>
      </c>
      <c r="B16" s="7" t="s">
        <v>31</v>
      </c>
      <c r="C16" s="7" t="s">
        <v>32</v>
      </c>
      <c r="D16" s="7" t="s">
        <v>33</v>
      </c>
      <c r="E16" s="6">
        <f>'[1]BG-ODT-7'!$D$91</f>
        <v>2500000</v>
      </c>
      <c r="F16" s="21">
        <f t="shared" si="0"/>
        <v>1500000</v>
      </c>
      <c r="G16" s="21">
        <f t="shared" si="1"/>
        <v>1000000</v>
      </c>
      <c r="H16" s="21">
        <f t="shared" si="2"/>
        <v>500000</v>
      </c>
    </row>
    <row r="17" spans="1:8" ht="47.25" x14ac:dyDescent="0.25">
      <c r="A17" s="4">
        <v>8</v>
      </c>
      <c r="B17" s="7" t="s">
        <v>1</v>
      </c>
      <c r="C17" s="7" t="s">
        <v>34</v>
      </c>
      <c r="D17" s="7" t="s">
        <v>35</v>
      </c>
      <c r="E17" s="6">
        <f>'[1]BG-ODT-8'!$D$91</f>
        <v>2400000</v>
      </c>
      <c r="F17" s="21">
        <f t="shared" si="0"/>
        <v>1440000</v>
      </c>
      <c r="G17" s="21">
        <f t="shared" si="1"/>
        <v>960000</v>
      </c>
      <c r="H17" s="21">
        <f t="shared" si="2"/>
        <v>480000</v>
      </c>
    </row>
    <row r="18" spans="1:8" ht="47.25" x14ac:dyDescent="0.25">
      <c r="A18" s="4">
        <v>9</v>
      </c>
      <c r="B18" s="7" t="s">
        <v>36</v>
      </c>
      <c r="C18" s="7" t="s">
        <v>37</v>
      </c>
      <c r="D18" s="7" t="s">
        <v>38</v>
      </c>
      <c r="E18" s="6">
        <f>'[1]BG-ODT-9'!$D$91</f>
        <v>2400000</v>
      </c>
      <c r="F18" s="21">
        <f t="shared" si="0"/>
        <v>1440000</v>
      </c>
      <c r="G18" s="21">
        <f t="shared" si="1"/>
        <v>960000</v>
      </c>
      <c r="H18" s="21">
        <f t="shared" si="2"/>
        <v>480000</v>
      </c>
    </row>
    <row r="19" spans="1:8" ht="15.75" x14ac:dyDescent="0.25">
      <c r="A19" s="4">
        <v>10</v>
      </c>
      <c r="B19" s="7" t="s">
        <v>39</v>
      </c>
      <c r="C19" s="7" t="s">
        <v>0</v>
      </c>
      <c r="D19" s="7" t="s">
        <v>40</v>
      </c>
      <c r="E19" s="6">
        <f>'[1]BG-ODT-10'!$D$91</f>
        <v>2000000</v>
      </c>
      <c r="F19" s="21">
        <f t="shared" si="0"/>
        <v>1200000</v>
      </c>
      <c r="G19" s="21">
        <f t="shared" si="1"/>
        <v>800000</v>
      </c>
      <c r="H19" s="21">
        <f t="shared" si="2"/>
        <v>400000</v>
      </c>
    </row>
    <row r="20" spans="1:8" ht="63" x14ac:dyDescent="0.25">
      <c r="A20" s="4">
        <v>11</v>
      </c>
      <c r="B20" s="7" t="s">
        <v>41</v>
      </c>
      <c r="C20" s="7" t="s">
        <v>42</v>
      </c>
      <c r="D20" s="7" t="s">
        <v>43</v>
      </c>
      <c r="E20" s="6">
        <f>'[1]BG-ODT-11'!$D$91</f>
        <v>1700000</v>
      </c>
      <c r="F20" s="21">
        <f t="shared" si="0"/>
        <v>1020000</v>
      </c>
      <c r="G20" s="21">
        <f t="shared" si="1"/>
        <v>680000</v>
      </c>
      <c r="H20" s="21">
        <f t="shared" si="2"/>
        <v>340000</v>
      </c>
    </row>
    <row r="21" spans="1:8" ht="31.5" x14ac:dyDescent="0.25">
      <c r="A21" s="4">
        <v>12</v>
      </c>
      <c r="B21" s="7" t="s">
        <v>12</v>
      </c>
      <c r="C21" s="7" t="s">
        <v>44</v>
      </c>
      <c r="D21" s="7" t="s">
        <v>45</v>
      </c>
      <c r="E21" s="6">
        <f>'[1]BG-ODT-12'!$D$91</f>
        <v>7000000</v>
      </c>
      <c r="F21" s="21">
        <f t="shared" si="0"/>
        <v>4200000</v>
      </c>
      <c r="G21" s="21">
        <f t="shared" si="1"/>
        <v>2800000</v>
      </c>
      <c r="H21" s="21">
        <f t="shared" si="2"/>
        <v>1400000</v>
      </c>
    </row>
    <row r="22" spans="1:8" ht="31.5" x14ac:dyDescent="0.25">
      <c r="A22" s="4">
        <v>13</v>
      </c>
      <c r="B22" s="7" t="s">
        <v>13</v>
      </c>
      <c r="C22" s="7" t="s">
        <v>45</v>
      </c>
      <c r="D22" s="7" t="s">
        <v>46</v>
      </c>
      <c r="E22" s="6">
        <f>'[1]BG-ODT-13'!$D$91</f>
        <v>5200000</v>
      </c>
      <c r="F22" s="21">
        <f t="shared" si="0"/>
        <v>3120000</v>
      </c>
      <c r="G22" s="21">
        <f t="shared" si="1"/>
        <v>2080000</v>
      </c>
      <c r="H22" s="21">
        <f t="shared" si="2"/>
        <v>1040000</v>
      </c>
    </row>
    <row r="23" spans="1:8" ht="31.5" x14ac:dyDescent="0.25">
      <c r="A23" s="4">
        <v>14</v>
      </c>
      <c r="B23" s="7" t="s">
        <v>47</v>
      </c>
      <c r="C23" s="7" t="s">
        <v>46</v>
      </c>
      <c r="D23" s="7" t="s">
        <v>48</v>
      </c>
      <c r="E23" s="6">
        <f>'[1]BG-ODT-14'!$D$91</f>
        <v>3100000</v>
      </c>
      <c r="F23" s="21">
        <f t="shared" si="0"/>
        <v>1860000</v>
      </c>
      <c r="G23" s="21">
        <f t="shared" si="1"/>
        <v>1240000</v>
      </c>
      <c r="H23" s="21">
        <f t="shared" si="2"/>
        <v>620000</v>
      </c>
    </row>
    <row r="24" spans="1:8" ht="15.75" x14ac:dyDescent="0.25">
      <c r="A24" s="4">
        <v>15</v>
      </c>
      <c r="B24" s="7" t="s">
        <v>49</v>
      </c>
      <c r="C24" s="7" t="s">
        <v>48</v>
      </c>
      <c r="D24" s="7" t="s">
        <v>50</v>
      </c>
      <c r="E24" s="6">
        <f>'[1]BG-ODT-15'!$D$91</f>
        <v>2000000</v>
      </c>
      <c r="F24" s="21">
        <f t="shared" si="0"/>
        <v>1200000</v>
      </c>
      <c r="G24" s="21">
        <f t="shared" si="1"/>
        <v>800000</v>
      </c>
      <c r="H24" s="21">
        <f t="shared" si="2"/>
        <v>400000</v>
      </c>
    </row>
    <row r="25" spans="1:8" ht="15.75" x14ac:dyDescent="0.25">
      <c r="A25" s="4">
        <v>16</v>
      </c>
      <c r="B25" s="7" t="s">
        <v>51</v>
      </c>
      <c r="C25" s="7" t="s">
        <v>50</v>
      </c>
      <c r="D25" s="7" t="s">
        <v>52</v>
      </c>
      <c r="E25" s="6">
        <f>'[1]BG-ODT-16'!$D$91</f>
        <v>1400000</v>
      </c>
      <c r="F25" s="21">
        <f t="shared" si="0"/>
        <v>840000</v>
      </c>
      <c r="G25" s="21">
        <f t="shared" si="1"/>
        <v>560000</v>
      </c>
      <c r="H25" s="21">
        <f t="shared" si="2"/>
        <v>280000</v>
      </c>
    </row>
    <row r="26" spans="1:8" ht="15.75" x14ac:dyDescent="0.25">
      <c r="A26" s="4">
        <v>17</v>
      </c>
      <c r="B26" s="7" t="s">
        <v>53</v>
      </c>
      <c r="C26" s="7" t="s">
        <v>44</v>
      </c>
      <c r="D26" s="7" t="s">
        <v>15</v>
      </c>
      <c r="E26" s="6">
        <f>'[1]BG-ODT-17'!$D$91</f>
        <v>7000000</v>
      </c>
      <c r="F26" s="21">
        <f t="shared" si="0"/>
        <v>4200000</v>
      </c>
      <c r="G26" s="21">
        <f t="shared" si="1"/>
        <v>2800000</v>
      </c>
      <c r="H26" s="21">
        <f t="shared" si="2"/>
        <v>1400000</v>
      </c>
    </row>
    <row r="27" spans="1:8" ht="31.5" x14ac:dyDescent="0.25">
      <c r="A27" s="4">
        <v>18</v>
      </c>
      <c r="B27" s="7" t="s">
        <v>54</v>
      </c>
      <c r="C27" s="7" t="s">
        <v>55</v>
      </c>
      <c r="D27" s="7" t="s">
        <v>56</v>
      </c>
      <c r="E27" s="6">
        <f>'[1]BG-ODT-18'!$D$91</f>
        <v>5100000</v>
      </c>
      <c r="F27" s="21">
        <f t="shared" si="0"/>
        <v>3060000</v>
      </c>
      <c r="G27" s="21">
        <f t="shared" si="1"/>
        <v>2040000</v>
      </c>
      <c r="H27" s="21">
        <f t="shared" si="2"/>
        <v>1020000</v>
      </c>
    </row>
    <row r="28" spans="1:8" ht="31.5" x14ac:dyDescent="0.25">
      <c r="A28" s="4">
        <v>19</v>
      </c>
      <c r="B28" s="7" t="s">
        <v>57</v>
      </c>
      <c r="C28" s="7" t="s">
        <v>58</v>
      </c>
      <c r="D28" s="7" t="s">
        <v>59</v>
      </c>
      <c r="E28" s="6">
        <f>'[1]BG-ODT-19'!$D$91</f>
        <v>5100000</v>
      </c>
      <c r="F28" s="21">
        <f t="shared" si="0"/>
        <v>3060000</v>
      </c>
      <c r="G28" s="21">
        <f t="shared" si="1"/>
        <v>2040000</v>
      </c>
      <c r="H28" s="21">
        <f t="shared" si="2"/>
        <v>1020000</v>
      </c>
    </row>
    <row r="29" spans="1:8" ht="31.5" x14ac:dyDescent="0.25">
      <c r="A29" s="4">
        <v>20</v>
      </c>
      <c r="B29" s="7" t="s">
        <v>60</v>
      </c>
      <c r="C29" s="7" t="s">
        <v>59</v>
      </c>
      <c r="D29" s="7" t="s">
        <v>61</v>
      </c>
      <c r="E29" s="6">
        <f>'[1]BG-ODT-20'!$D$91</f>
        <v>2100000</v>
      </c>
      <c r="F29" s="21">
        <f t="shared" si="0"/>
        <v>1260000</v>
      </c>
      <c r="G29" s="21">
        <f t="shared" si="1"/>
        <v>840000</v>
      </c>
      <c r="H29" s="21">
        <f t="shared" si="2"/>
        <v>420000</v>
      </c>
    </row>
    <row r="30" spans="1:8" ht="31.5" x14ac:dyDescent="0.25">
      <c r="A30" s="4">
        <v>21</v>
      </c>
      <c r="B30" s="7" t="s">
        <v>62</v>
      </c>
      <c r="C30" s="7" t="s">
        <v>61</v>
      </c>
      <c r="D30" s="7" t="s">
        <v>63</v>
      </c>
      <c r="E30" s="6">
        <f>'[1]BG-ODT-21'!$D$91</f>
        <v>1600000</v>
      </c>
      <c r="F30" s="21">
        <f t="shared" si="0"/>
        <v>960000</v>
      </c>
      <c r="G30" s="21">
        <f t="shared" si="1"/>
        <v>640000</v>
      </c>
      <c r="H30" s="21">
        <f t="shared" si="2"/>
        <v>320000</v>
      </c>
    </row>
    <row r="31" spans="1:8" ht="31.5" x14ac:dyDescent="0.25">
      <c r="A31" s="4">
        <v>22</v>
      </c>
      <c r="B31" s="7" t="s">
        <v>64</v>
      </c>
      <c r="C31" s="7" t="s">
        <v>63</v>
      </c>
      <c r="D31" s="7" t="s">
        <v>65</v>
      </c>
      <c r="E31" s="6">
        <f>'[1]BG-ODT-22'!$D$91</f>
        <v>1000000</v>
      </c>
      <c r="F31" s="21">
        <f>E31*0.6</f>
        <v>600000</v>
      </c>
      <c r="G31" s="21">
        <f t="shared" si="1"/>
        <v>400000</v>
      </c>
      <c r="H31" s="21">
        <f t="shared" si="2"/>
        <v>200000</v>
      </c>
    </row>
    <row r="32" spans="1:8" ht="31.5" x14ac:dyDescent="0.25">
      <c r="A32" s="4">
        <v>23</v>
      </c>
      <c r="B32" s="7" t="s">
        <v>66</v>
      </c>
      <c r="C32" s="7" t="s">
        <v>67</v>
      </c>
      <c r="D32" s="7" t="s">
        <v>68</v>
      </c>
      <c r="E32" s="6">
        <f>'[1]BG-ODT-23'!$D$91</f>
        <v>600000</v>
      </c>
      <c r="F32" s="21">
        <f t="shared" si="0"/>
        <v>360000</v>
      </c>
      <c r="G32" s="21">
        <f t="shared" si="1"/>
        <v>240000</v>
      </c>
      <c r="H32" s="21">
        <f t="shared" si="2"/>
        <v>120000</v>
      </c>
    </row>
    <row r="33" spans="1:8" ht="47.25" x14ac:dyDescent="0.25">
      <c r="A33" s="4">
        <v>24</v>
      </c>
      <c r="B33" s="7" t="s">
        <v>69</v>
      </c>
      <c r="C33" s="7" t="s">
        <v>70</v>
      </c>
      <c r="D33" s="7" t="s">
        <v>16</v>
      </c>
      <c r="E33" s="6"/>
      <c r="F33" s="21"/>
      <c r="G33" s="21"/>
      <c r="H33" s="21"/>
    </row>
    <row r="34" spans="1:8" ht="47.25" x14ac:dyDescent="0.25">
      <c r="A34" s="4">
        <v>25</v>
      </c>
      <c r="B34" s="7" t="s">
        <v>69</v>
      </c>
      <c r="C34" s="7" t="s">
        <v>16</v>
      </c>
      <c r="D34" s="7" t="s">
        <v>71</v>
      </c>
      <c r="E34" s="6">
        <f>'[1]BG-ODT-25'!$D$91</f>
        <v>3000000</v>
      </c>
      <c r="F34" s="21">
        <f t="shared" si="0"/>
        <v>1800000</v>
      </c>
      <c r="G34" s="21">
        <f t="shared" ref="G34:G49" si="3">E34*0.4</f>
        <v>1200000</v>
      </c>
      <c r="H34" s="21">
        <f t="shared" ref="H34:H49" si="4">E34*0.2</f>
        <v>600000</v>
      </c>
    </row>
    <row r="35" spans="1:8" ht="15.75" x14ac:dyDescent="0.25">
      <c r="A35" s="4">
        <v>26</v>
      </c>
      <c r="B35" s="7" t="s">
        <v>72</v>
      </c>
      <c r="C35" s="7" t="s">
        <v>71</v>
      </c>
      <c r="D35" s="7" t="s">
        <v>73</v>
      </c>
      <c r="E35" s="6">
        <f>'[1]BG-ODT-26'!$D$91</f>
        <v>2000000</v>
      </c>
      <c r="F35" s="21">
        <f t="shared" si="0"/>
        <v>1200000</v>
      </c>
      <c r="G35" s="21">
        <f t="shared" si="3"/>
        <v>800000</v>
      </c>
      <c r="H35" s="21">
        <f t="shared" si="4"/>
        <v>400000</v>
      </c>
    </row>
    <row r="36" spans="1:8" s="20" customFormat="1" ht="31.5" x14ac:dyDescent="0.25">
      <c r="A36" s="26">
        <v>27</v>
      </c>
      <c r="B36" s="28" t="s">
        <v>125</v>
      </c>
      <c r="C36" s="28" t="s">
        <v>74</v>
      </c>
      <c r="D36" s="28" t="s">
        <v>115</v>
      </c>
      <c r="E36" s="21">
        <f>'[1]BG-ODT-27'!$D$91</f>
        <v>3600000</v>
      </c>
      <c r="F36" s="21">
        <f t="shared" si="0"/>
        <v>2160000</v>
      </c>
      <c r="G36" s="21">
        <f t="shared" si="3"/>
        <v>1440000</v>
      </c>
      <c r="H36" s="21">
        <f t="shared" si="4"/>
        <v>720000</v>
      </c>
    </row>
    <row r="37" spans="1:8" ht="47.25" x14ac:dyDescent="0.25">
      <c r="A37" s="4">
        <v>28</v>
      </c>
      <c r="B37" s="7" t="s">
        <v>17</v>
      </c>
      <c r="C37" s="7" t="s">
        <v>75</v>
      </c>
      <c r="D37" s="7" t="s">
        <v>76</v>
      </c>
      <c r="E37" s="6">
        <f>'[1]BG-ODT-28'!$D$91</f>
        <v>5200000</v>
      </c>
      <c r="F37" s="21">
        <f t="shared" si="0"/>
        <v>3120000</v>
      </c>
      <c r="G37" s="21">
        <f t="shared" si="3"/>
        <v>2080000</v>
      </c>
      <c r="H37" s="21">
        <f t="shared" si="4"/>
        <v>1040000</v>
      </c>
    </row>
    <row r="38" spans="1:8" ht="47.25" x14ac:dyDescent="0.25">
      <c r="A38" s="4">
        <v>29</v>
      </c>
      <c r="B38" s="7" t="s">
        <v>77</v>
      </c>
      <c r="C38" s="7" t="s">
        <v>78</v>
      </c>
      <c r="D38" s="7" t="s">
        <v>79</v>
      </c>
      <c r="E38" s="6">
        <f>'[1]BG-ODT-29'!$D$91</f>
        <v>1500000</v>
      </c>
      <c r="F38" s="21">
        <f t="shared" si="0"/>
        <v>900000</v>
      </c>
      <c r="G38" s="21">
        <f t="shared" si="3"/>
        <v>600000</v>
      </c>
      <c r="H38" s="21">
        <f t="shared" si="4"/>
        <v>300000</v>
      </c>
    </row>
    <row r="39" spans="1:8" ht="47.25" x14ac:dyDescent="0.25">
      <c r="A39" s="4">
        <v>30</v>
      </c>
      <c r="B39" s="7" t="s">
        <v>80</v>
      </c>
      <c r="C39" s="7" t="s">
        <v>81</v>
      </c>
      <c r="D39" s="7" t="s">
        <v>82</v>
      </c>
      <c r="E39" s="6">
        <f>'[1]BG-ODT-30'!$D$91</f>
        <v>1600000</v>
      </c>
      <c r="F39" s="21">
        <f t="shared" si="0"/>
        <v>960000</v>
      </c>
      <c r="G39" s="21">
        <f t="shared" si="3"/>
        <v>640000</v>
      </c>
      <c r="H39" s="21">
        <f t="shared" si="4"/>
        <v>320000</v>
      </c>
    </row>
    <row r="40" spans="1:8" ht="31.5" x14ac:dyDescent="0.25">
      <c r="A40" s="4">
        <v>31</v>
      </c>
      <c r="B40" s="7" t="s">
        <v>83</v>
      </c>
      <c r="C40" s="7" t="s">
        <v>82</v>
      </c>
      <c r="D40" s="7" t="s">
        <v>84</v>
      </c>
      <c r="E40" s="6">
        <f>'[1]BG-ODT-31'!$D$91</f>
        <v>1300000</v>
      </c>
      <c r="F40" s="21">
        <f t="shared" si="0"/>
        <v>780000</v>
      </c>
      <c r="G40" s="21">
        <f t="shared" si="3"/>
        <v>520000</v>
      </c>
      <c r="H40" s="21">
        <f t="shared" si="4"/>
        <v>260000</v>
      </c>
    </row>
    <row r="41" spans="1:8" ht="31.5" x14ac:dyDescent="0.25">
      <c r="A41" s="4">
        <v>32</v>
      </c>
      <c r="B41" s="7" t="s">
        <v>85</v>
      </c>
      <c r="C41" s="7" t="s">
        <v>86</v>
      </c>
      <c r="D41" s="7" t="s">
        <v>87</v>
      </c>
      <c r="E41" s="6">
        <f>'[1]BG-ODT-32'!$D$91</f>
        <v>1100000</v>
      </c>
      <c r="F41" s="21">
        <f t="shared" si="0"/>
        <v>660000</v>
      </c>
      <c r="G41" s="21">
        <f t="shared" si="3"/>
        <v>440000</v>
      </c>
      <c r="H41" s="21">
        <f t="shared" si="4"/>
        <v>220000</v>
      </c>
    </row>
    <row r="42" spans="1:8" ht="47.25" x14ac:dyDescent="0.25">
      <c r="A42" s="4">
        <v>33</v>
      </c>
      <c r="B42" s="7" t="s">
        <v>88</v>
      </c>
      <c r="C42" s="7" t="s">
        <v>89</v>
      </c>
      <c r="D42" s="7" t="s">
        <v>90</v>
      </c>
      <c r="E42" s="6">
        <f>'[1]BG-ODT-33'!$D$91</f>
        <v>1600000</v>
      </c>
      <c r="F42" s="21">
        <f t="shared" si="0"/>
        <v>960000</v>
      </c>
      <c r="G42" s="21">
        <f t="shared" si="3"/>
        <v>640000</v>
      </c>
      <c r="H42" s="21">
        <f t="shared" si="4"/>
        <v>320000</v>
      </c>
    </row>
    <row r="43" spans="1:8" ht="47.25" x14ac:dyDescent="0.25">
      <c r="A43" s="4">
        <v>34</v>
      </c>
      <c r="B43" s="7" t="s">
        <v>91</v>
      </c>
      <c r="C43" s="7" t="s">
        <v>92</v>
      </c>
      <c r="D43" s="7" t="s">
        <v>93</v>
      </c>
      <c r="E43" s="6">
        <f>'[1]BG-ODT-34'!$D$91</f>
        <v>1600000</v>
      </c>
      <c r="F43" s="21">
        <f t="shared" si="0"/>
        <v>960000</v>
      </c>
      <c r="G43" s="21">
        <f t="shared" si="3"/>
        <v>640000</v>
      </c>
      <c r="H43" s="21">
        <f t="shared" si="4"/>
        <v>320000</v>
      </c>
    </row>
    <row r="44" spans="1:8" ht="63" x14ac:dyDescent="0.25">
      <c r="A44" s="4">
        <v>35</v>
      </c>
      <c r="B44" s="7" t="s">
        <v>94</v>
      </c>
      <c r="C44" s="7" t="s">
        <v>95</v>
      </c>
      <c r="D44" s="7" t="s">
        <v>96</v>
      </c>
      <c r="E44" s="6">
        <f>'[1]BG-ODT-35'!$D$91</f>
        <v>1500000</v>
      </c>
      <c r="F44" s="21">
        <f t="shared" si="0"/>
        <v>900000</v>
      </c>
      <c r="G44" s="21">
        <f t="shared" si="3"/>
        <v>600000</v>
      </c>
      <c r="H44" s="21">
        <f t="shared" si="4"/>
        <v>300000</v>
      </c>
    </row>
    <row r="45" spans="1:8" ht="47.25" x14ac:dyDescent="0.25">
      <c r="A45" s="4">
        <v>36</v>
      </c>
      <c r="B45" s="7" t="s">
        <v>97</v>
      </c>
      <c r="C45" s="7" t="s">
        <v>98</v>
      </c>
      <c r="D45" s="7" t="s">
        <v>99</v>
      </c>
      <c r="E45" s="6">
        <f>'[1]BG-ODT-36'!$D$91</f>
        <v>1500000</v>
      </c>
      <c r="F45" s="21">
        <f t="shared" si="0"/>
        <v>900000</v>
      </c>
      <c r="G45" s="21">
        <f t="shared" si="3"/>
        <v>600000</v>
      </c>
      <c r="H45" s="21">
        <f t="shared" si="4"/>
        <v>300000</v>
      </c>
    </row>
    <row r="46" spans="1:8" ht="78.75" x14ac:dyDescent="0.25">
      <c r="A46" s="4">
        <v>37</v>
      </c>
      <c r="B46" s="7" t="s">
        <v>100</v>
      </c>
      <c r="C46" s="7" t="s">
        <v>101</v>
      </c>
      <c r="D46" s="7" t="s">
        <v>102</v>
      </c>
      <c r="E46" s="6">
        <f>'[1]BG-ODT-37'!$D$91</f>
        <v>1500000</v>
      </c>
      <c r="F46" s="21">
        <f t="shared" si="0"/>
        <v>900000</v>
      </c>
      <c r="G46" s="21">
        <f t="shared" si="3"/>
        <v>600000</v>
      </c>
      <c r="H46" s="21">
        <f t="shared" si="4"/>
        <v>300000</v>
      </c>
    </row>
    <row r="47" spans="1:8" ht="31.5" x14ac:dyDescent="0.25">
      <c r="A47" s="4">
        <v>38</v>
      </c>
      <c r="B47" s="7" t="s">
        <v>103</v>
      </c>
      <c r="C47" s="7" t="s">
        <v>104</v>
      </c>
      <c r="D47" s="7" t="s">
        <v>105</v>
      </c>
      <c r="E47" s="6">
        <f>'[1]BG-ODT-38'!$D$91</f>
        <v>1100000</v>
      </c>
      <c r="F47" s="21">
        <f t="shared" si="0"/>
        <v>660000</v>
      </c>
      <c r="G47" s="21">
        <f t="shared" si="3"/>
        <v>440000</v>
      </c>
      <c r="H47" s="21">
        <f t="shared" si="4"/>
        <v>220000</v>
      </c>
    </row>
    <row r="48" spans="1:8" ht="31.5" x14ac:dyDescent="0.25">
      <c r="A48" s="4">
        <v>39</v>
      </c>
      <c r="B48" s="7" t="s">
        <v>106</v>
      </c>
      <c r="C48" s="7" t="s">
        <v>107</v>
      </c>
      <c r="D48" s="7" t="s">
        <v>108</v>
      </c>
      <c r="E48" s="6">
        <f>'[1]BG-ODT-39'!$D$91</f>
        <v>1200000</v>
      </c>
      <c r="F48" s="21">
        <f t="shared" si="0"/>
        <v>720000</v>
      </c>
      <c r="G48" s="21">
        <f t="shared" si="3"/>
        <v>480000</v>
      </c>
      <c r="H48" s="21">
        <f t="shared" si="4"/>
        <v>240000</v>
      </c>
    </row>
    <row r="49" spans="1:8" ht="31.5" x14ac:dyDescent="0.25">
      <c r="A49" s="4">
        <v>40</v>
      </c>
      <c r="B49" s="7" t="s">
        <v>109</v>
      </c>
      <c r="C49" s="7" t="s">
        <v>110</v>
      </c>
      <c r="D49" s="7" t="s">
        <v>111</v>
      </c>
      <c r="E49" s="6">
        <f>'[1]BG-ODT-40'!$D$91</f>
        <v>1700000</v>
      </c>
      <c r="F49" s="21">
        <f t="shared" si="0"/>
        <v>1020000</v>
      </c>
      <c r="G49" s="21">
        <f t="shared" si="3"/>
        <v>680000</v>
      </c>
      <c r="H49" s="21">
        <f t="shared" si="4"/>
        <v>340000</v>
      </c>
    </row>
    <row r="50" spans="1:8" ht="15.75" x14ac:dyDescent="0.25">
      <c r="A50" s="4">
        <v>41</v>
      </c>
      <c r="B50" s="7" t="s">
        <v>112</v>
      </c>
      <c r="C50" s="7"/>
      <c r="D50" s="7"/>
      <c r="E50" s="8"/>
      <c r="F50" s="21"/>
      <c r="G50" s="21"/>
      <c r="H50" s="21"/>
    </row>
    <row r="51" spans="1:8" ht="31.5" x14ac:dyDescent="0.25">
      <c r="A51" s="4" t="s">
        <v>132</v>
      </c>
      <c r="B51" s="7" t="s">
        <v>113</v>
      </c>
      <c r="C51" s="7"/>
      <c r="D51" s="7"/>
      <c r="E51" s="6">
        <f>'[1]BG-ODT-41'!$D$91</f>
        <v>4400000</v>
      </c>
      <c r="F51" s="21">
        <f t="shared" si="0"/>
        <v>2640000</v>
      </c>
      <c r="G51" s="21">
        <f t="shared" ref="G51:G52" si="5">E51*0.4</f>
        <v>1760000</v>
      </c>
      <c r="H51" s="21">
        <f t="shared" ref="H51:H52" si="6">E51*0.2</f>
        <v>880000</v>
      </c>
    </row>
    <row r="52" spans="1:8" ht="47.25" x14ac:dyDescent="0.25">
      <c r="A52" s="4" t="s">
        <v>133</v>
      </c>
      <c r="B52" s="7" t="s">
        <v>114</v>
      </c>
      <c r="C52" s="7"/>
      <c r="D52" s="7"/>
      <c r="E52" s="6">
        <f>'[1]BG-ODT-42'!$D$91</f>
        <v>2100000</v>
      </c>
      <c r="F52" s="21">
        <f t="shared" si="0"/>
        <v>1260000</v>
      </c>
      <c r="G52" s="21">
        <f t="shared" si="5"/>
        <v>840000</v>
      </c>
      <c r="H52" s="21">
        <f t="shared" si="6"/>
        <v>420000</v>
      </c>
    </row>
    <row r="53" spans="1:8" ht="15.75" x14ac:dyDescent="0.25">
      <c r="A53" s="67" t="s">
        <v>134</v>
      </c>
      <c r="B53" s="67"/>
      <c r="C53" s="67"/>
      <c r="D53" s="67"/>
      <c r="E53" s="67"/>
      <c r="F53" s="67"/>
      <c r="G53" s="67"/>
      <c r="H53" s="67"/>
    </row>
    <row r="54" spans="1:8" ht="15.75" x14ac:dyDescent="0.25">
      <c r="A54" s="61" t="s">
        <v>10</v>
      </c>
      <c r="B54" s="61"/>
      <c r="C54" s="61"/>
      <c r="D54" s="61"/>
      <c r="E54" s="62"/>
      <c r="F54" s="62"/>
      <c r="G54" s="62"/>
      <c r="H54" s="62"/>
    </row>
    <row r="55" spans="1:8" ht="15.75" x14ac:dyDescent="0.25">
      <c r="A55" s="4">
        <v>1</v>
      </c>
      <c r="B55" s="7" t="s">
        <v>131</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4:H54"/>
    <mergeCell ref="A7:A8"/>
    <mergeCell ref="B7:B8"/>
    <mergeCell ref="C7:D7"/>
    <mergeCell ref="E7:H7"/>
    <mergeCell ref="A53:H53"/>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55"/>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63" t="s">
        <v>183</v>
      </c>
      <c r="B2" s="63"/>
      <c r="C2" s="14"/>
      <c r="D2" s="14"/>
      <c r="E2" s="15"/>
      <c r="F2" s="15"/>
      <c r="G2" s="64" t="s">
        <v>135</v>
      </c>
      <c r="H2" s="64"/>
    </row>
    <row r="3" spans="1:8" ht="15.75" x14ac:dyDescent="0.25">
      <c r="A3" s="13"/>
      <c r="B3" s="14"/>
      <c r="C3" s="14"/>
      <c r="D3" s="14"/>
      <c r="E3" s="15"/>
      <c r="F3" s="15"/>
      <c r="G3" s="15"/>
      <c r="H3" s="15"/>
    </row>
    <row r="4" spans="1:8" ht="15.75" x14ac:dyDescent="0.25">
      <c r="A4" s="69" t="s">
        <v>189</v>
      </c>
      <c r="B4" s="69"/>
      <c r="C4" s="69"/>
      <c r="D4" s="69"/>
      <c r="E4" s="69"/>
      <c r="F4" s="69"/>
      <c r="G4" s="69"/>
      <c r="H4" s="69"/>
    </row>
    <row r="5" spans="1:8" ht="15.75" x14ac:dyDescent="0.25">
      <c r="A5" s="65" t="s">
        <v>130</v>
      </c>
      <c r="B5" s="65"/>
      <c r="C5" s="65"/>
      <c r="D5" s="65"/>
      <c r="E5" s="65"/>
      <c r="F5" s="65"/>
      <c r="G5" s="65"/>
      <c r="H5" s="65"/>
    </row>
    <row r="6" spans="1:8" ht="15.75" x14ac:dyDescent="0.25">
      <c r="A6" s="66" t="s">
        <v>7</v>
      </c>
      <c r="B6" s="66"/>
      <c r="C6" s="66"/>
      <c r="D6" s="66"/>
      <c r="E6" s="66"/>
      <c r="F6" s="66"/>
      <c r="G6" s="66"/>
      <c r="H6" s="66"/>
    </row>
    <row r="7" spans="1:8" ht="15.75" x14ac:dyDescent="0.25">
      <c r="A7" s="68" t="s">
        <v>3</v>
      </c>
      <c r="B7" s="68" t="s">
        <v>4</v>
      </c>
      <c r="C7" s="68" t="s">
        <v>5</v>
      </c>
      <c r="D7" s="68"/>
      <c r="E7" s="68" t="s">
        <v>190</v>
      </c>
      <c r="F7" s="68"/>
      <c r="G7" s="68"/>
      <c r="H7" s="68"/>
    </row>
    <row r="8" spans="1:8" ht="15.75" x14ac:dyDescent="0.25">
      <c r="A8" s="68"/>
      <c r="B8" s="68"/>
      <c r="C8" s="9" t="s">
        <v>8</v>
      </c>
      <c r="D8" s="9" t="s">
        <v>9</v>
      </c>
      <c r="E8" s="16" t="s">
        <v>6</v>
      </c>
      <c r="F8" s="16" t="s">
        <v>116</v>
      </c>
      <c r="G8" s="16" t="s">
        <v>117</v>
      </c>
      <c r="H8" s="16" t="s">
        <v>118</v>
      </c>
    </row>
    <row r="9" spans="1:8" ht="15.75" x14ac:dyDescent="0.25">
      <c r="A9" s="9">
        <v>1</v>
      </c>
      <c r="B9" s="36" t="s">
        <v>185</v>
      </c>
      <c r="C9" s="36"/>
      <c r="D9" s="36"/>
      <c r="E9" s="6"/>
      <c r="F9" s="21"/>
      <c r="G9" s="21"/>
      <c r="H9" s="21"/>
    </row>
    <row r="10" spans="1:8" ht="31.5" x14ac:dyDescent="0.25">
      <c r="A10" s="4">
        <v>1</v>
      </c>
      <c r="B10" s="37" t="s">
        <v>145</v>
      </c>
      <c r="C10" s="37" t="s">
        <v>146</v>
      </c>
      <c r="D10" s="37" t="s">
        <v>147</v>
      </c>
      <c r="E10" s="6">
        <f>'24.1. Đất ở tại nông thôn'!E10*0.8</f>
        <v>2720000</v>
      </c>
      <c r="F10" s="6">
        <f>'24.1. Đất ở tại nông thôn'!F10*0.6</f>
        <v>1224000</v>
      </c>
      <c r="G10" s="6">
        <f>'24.1. Đất ở tại nông thôn'!G10*0.4</f>
        <v>544000</v>
      </c>
      <c r="H10" s="6">
        <f>'24.1. Đất ở tại nông thôn'!H10*0.2</f>
        <v>136000</v>
      </c>
    </row>
    <row r="11" spans="1:8" ht="78.75" x14ac:dyDescent="0.25">
      <c r="A11" s="4">
        <f t="shared" ref="A11:A25" si="0">1+A10</f>
        <v>2</v>
      </c>
      <c r="B11" s="37" t="s">
        <v>148</v>
      </c>
      <c r="C11" s="37" t="s">
        <v>149</v>
      </c>
      <c r="D11" s="37" t="s">
        <v>150</v>
      </c>
      <c r="E11" s="6">
        <f>'24.1. Đất ở tại nông thôn'!E11*0.8</f>
        <v>3000000</v>
      </c>
      <c r="F11" s="6">
        <f>'24.1. Đất ở tại nông thôn'!F11*0.6</f>
        <v>1350000</v>
      </c>
      <c r="G11" s="6">
        <f>'24.1. Đất ở tại nông thôn'!G11*0.4</f>
        <v>600000</v>
      </c>
      <c r="H11" s="6">
        <f>'24.1. Đất ở tại nông thôn'!H11*0.2</f>
        <v>150000</v>
      </c>
    </row>
    <row r="12" spans="1:8" ht="31.5" x14ac:dyDescent="0.25">
      <c r="A12" s="4">
        <f t="shared" si="0"/>
        <v>3</v>
      </c>
      <c r="B12" s="37" t="s">
        <v>151</v>
      </c>
      <c r="C12" s="37" t="s">
        <v>152</v>
      </c>
      <c r="D12" s="37" t="s">
        <v>153</v>
      </c>
      <c r="E12" s="6">
        <f>'24.1. Đất ở tại nông thôn'!E12*0.8</f>
        <v>1560000</v>
      </c>
      <c r="F12" s="6">
        <f>'24.1. Đất ở tại nông thôn'!F12*0.6</f>
        <v>702000</v>
      </c>
      <c r="G12" s="6">
        <f>'24.1. Đất ở tại nông thôn'!G12*0.4</f>
        <v>312000</v>
      </c>
      <c r="H12" s="6">
        <f>'24.1. Đất ở tại nông thôn'!H12*0.2</f>
        <v>78000</v>
      </c>
    </row>
    <row r="13" spans="1:8" ht="47.25" x14ac:dyDescent="0.25">
      <c r="A13" s="4">
        <f t="shared" si="0"/>
        <v>4</v>
      </c>
      <c r="B13" s="37" t="s">
        <v>154</v>
      </c>
      <c r="C13" s="37" t="s">
        <v>155</v>
      </c>
      <c r="D13" s="37" t="s">
        <v>156</v>
      </c>
      <c r="E13" s="6">
        <f>'24.1. Đất ở tại nông thôn'!E13*0.8</f>
        <v>1248000</v>
      </c>
      <c r="F13" s="6">
        <f>'24.1. Đất ở tại nông thôn'!F13*0.6</f>
        <v>561600</v>
      </c>
      <c r="G13" s="6">
        <f>'24.1. Đất ở tại nông thôn'!G13*0.4</f>
        <v>249600</v>
      </c>
      <c r="H13" s="6">
        <f>'24.1. Đất ở tại nông thôn'!H13*0.2</f>
        <v>62400</v>
      </c>
    </row>
    <row r="14" spans="1:8" ht="31.5" x14ac:dyDescent="0.25">
      <c r="A14" s="4">
        <f t="shared" si="0"/>
        <v>5</v>
      </c>
      <c r="B14" s="37" t="s">
        <v>157</v>
      </c>
      <c r="C14" s="37" t="s">
        <v>158</v>
      </c>
      <c r="D14" s="37" t="s">
        <v>159</v>
      </c>
      <c r="E14" s="6">
        <f>'24.1. Đất ở tại nông thôn'!E14*0.8</f>
        <v>704000</v>
      </c>
      <c r="F14" s="6">
        <f>'24.1. Đất ở tại nông thôn'!F14*0.6</f>
        <v>316800</v>
      </c>
      <c r="G14" s="6">
        <f>'24.1. Đất ở tại nông thôn'!G14*0.4</f>
        <v>140800</v>
      </c>
      <c r="H14" s="6">
        <f>'24.1. Đất ở tại nông thôn'!H14*0.2</f>
        <v>35200</v>
      </c>
    </row>
    <row r="15" spans="1:8" ht="31.5" x14ac:dyDescent="0.25">
      <c r="A15" s="4">
        <f t="shared" si="0"/>
        <v>6</v>
      </c>
      <c r="B15" s="37" t="s">
        <v>160</v>
      </c>
      <c r="C15" s="37" t="s">
        <v>159</v>
      </c>
      <c r="D15" s="37" t="s">
        <v>161</v>
      </c>
      <c r="E15" s="6">
        <f>'24.1. Đất ở tại nông thôn'!E15*0.8</f>
        <v>360000</v>
      </c>
      <c r="F15" s="6">
        <f>'24.1. Đất ở tại nông thôn'!F15*0.6</f>
        <v>162000</v>
      </c>
      <c r="G15" s="6">
        <f>'24.1. Đất ở tại nông thôn'!G15*0.4</f>
        <v>72000</v>
      </c>
      <c r="H15" s="21"/>
    </row>
    <row r="16" spans="1:8" ht="31.5" x14ac:dyDescent="0.25">
      <c r="A16" s="4">
        <f t="shared" si="0"/>
        <v>7</v>
      </c>
      <c r="B16" s="37" t="s">
        <v>151</v>
      </c>
      <c r="C16" s="37" t="s">
        <v>153</v>
      </c>
      <c r="D16" s="37" t="s">
        <v>162</v>
      </c>
      <c r="E16" s="6">
        <f>'24.1. Đất ở tại nông thôn'!E16*0.8</f>
        <v>216000</v>
      </c>
      <c r="F16" s="21"/>
      <c r="G16" s="21"/>
      <c r="H16" s="21"/>
    </row>
    <row r="17" spans="1:8" ht="47.25" x14ac:dyDescent="0.25">
      <c r="A17" s="4">
        <f t="shared" si="0"/>
        <v>8</v>
      </c>
      <c r="B17" s="37" t="s">
        <v>163</v>
      </c>
      <c r="C17" s="37" t="s">
        <v>164</v>
      </c>
      <c r="D17" s="37" t="s">
        <v>165</v>
      </c>
      <c r="E17" s="6">
        <f>'24.1. Đất ở tại nông thôn'!E17*0.8</f>
        <v>240000</v>
      </c>
      <c r="F17" s="21"/>
      <c r="G17" s="21"/>
      <c r="H17" s="21"/>
    </row>
    <row r="18" spans="1:8" ht="15.75" x14ac:dyDescent="0.25">
      <c r="A18" s="4">
        <f t="shared" si="0"/>
        <v>9</v>
      </c>
      <c r="B18" s="73" t="s">
        <v>180</v>
      </c>
      <c r="C18" s="74"/>
      <c r="D18" s="74"/>
      <c r="E18" s="6">
        <f>'24.1. Đất ở tại nông thôn'!E18*0.8</f>
        <v>2160000</v>
      </c>
      <c r="F18" s="6">
        <f>'24.1. Đất ở tại nông thôn'!F18*0.8</f>
        <v>1296000</v>
      </c>
      <c r="G18" s="6">
        <f>'24.1. Đất ở tại nông thôn'!G18*0.8</f>
        <v>864000</v>
      </c>
      <c r="H18" s="6">
        <f>'24.1. Đất ở tại nông thôn'!H18*0.8</f>
        <v>432000</v>
      </c>
    </row>
    <row r="19" spans="1:8" ht="15.75" x14ac:dyDescent="0.25">
      <c r="A19" s="9">
        <v>2</v>
      </c>
      <c r="B19" s="58" t="s">
        <v>186</v>
      </c>
      <c r="C19" s="58"/>
      <c r="D19" s="58"/>
      <c r="E19" s="58"/>
      <c r="F19" s="58"/>
      <c r="G19" s="58"/>
      <c r="H19" s="58"/>
    </row>
    <row r="20" spans="1:8" ht="15.75" x14ac:dyDescent="0.25">
      <c r="A20" s="4">
        <v>1</v>
      </c>
      <c r="B20" s="37" t="s">
        <v>166</v>
      </c>
      <c r="C20" s="37" t="s">
        <v>167</v>
      </c>
      <c r="D20" s="37" t="s">
        <v>168</v>
      </c>
      <c r="E20" s="6">
        <f>'24.1. Đất ở tại nông thôn'!E20*0.8</f>
        <v>760000</v>
      </c>
      <c r="F20" s="21">
        <f t="shared" ref="F20:F21" si="1">E20*0.6</f>
        <v>456000</v>
      </c>
      <c r="G20" s="21">
        <f t="shared" ref="G20:G25" si="2">E20*0.4</f>
        <v>304000</v>
      </c>
      <c r="H20" s="21"/>
    </row>
    <row r="21" spans="1:8" ht="31.5" x14ac:dyDescent="0.25">
      <c r="A21" s="4">
        <f t="shared" si="0"/>
        <v>2</v>
      </c>
      <c r="B21" s="37" t="s">
        <v>169</v>
      </c>
      <c r="C21" s="37" t="s">
        <v>170</v>
      </c>
      <c r="D21" s="37" t="s">
        <v>171</v>
      </c>
      <c r="E21" s="6">
        <f>'24.1. Đất ở tại nông thôn'!E21*0.8</f>
        <v>920000</v>
      </c>
      <c r="F21" s="21">
        <f t="shared" si="1"/>
        <v>552000</v>
      </c>
      <c r="G21" s="21">
        <f t="shared" si="2"/>
        <v>368000</v>
      </c>
      <c r="H21" s="21">
        <f t="shared" ref="H21" si="3">E21*0.2</f>
        <v>184000</v>
      </c>
    </row>
    <row r="22" spans="1:8" ht="15.75" customHeight="1" x14ac:dyDescent="0.25">
      <c r="A22" s="9">
        <v>3</v>
      </c>
      <c r="B22" s="58" t="s">
        <v>187</v>
      </c>
      <c r="C22" s="58"/>
      <c r="D22" s="58"/>
      <c r="E22" s="58"/>
      <c r="F22" s="58"/>
      <c r="G22" s="58"/>
      <c r="H22" s="58"/>
    </row>
    <row r="23" spans="1:8" ht="31.5" x14ac:dyDescent="0.25">
      <c r="A23" s="4">
        <v>1</v>
      </c>
      <c r="B23" s="37" t="s">
        <v>172</v>
      </c>
      <c r="C23" s="37" t="s">
        <v>173</v>
      </c>
      <c r="D23" s="37" t="s">
        <v>174</v>
      </c>
      <c r="E23" s="6">
        <f>'24.1. Đất ở tại nông thôn'!E23*0.8</f>
        <v>200000</v>
      </c>
      <c r="F23" s="21"/>
      <c r="G23" s="21"/>
      <c r="H23" s="21"/>
    </row>
    <row r="24" spans="1:8" ht="47.25" x14ac:dyDescent="0.25">
      <c r="A24" s="4">
        <f t="shared" si="0"/>
        <v>2</v>
      </c>
      <c r="B24" s="37" t="s">
        <v>175</v>
      </c>
      <c r="C24" s="37" t="s">
        <v>173</v>
      </c>
      <c r="D24" s="37" t="s">
        <v>176</v>
      </c>
      <c r="E24" s="6">
        <f>'24.1. Đất ở tại nông thôn'!E24*0.8</f>
        <v>240000</v>
      </c>
      <c r="F24" s="21"/>
      <c r="G24" s="21"/>
      <c r="H24" s="21"/>
    </row>
    <row r="25" spans="1:8" ht="94.5" x14ac:dyDescent="0.25">
      <c r="A25" s="4">
        <f t="shared" si="0"/>
        <v>3</v>
      </c>
      <c r="B25" s="37" t="s">
        <v>177</v>
      </c>
      <c r="C25" s="37" t="s">
        <v>178</v>
      </c>
      <c r="D25" s="37" t="s">
        <v>179</v>
      </c>
      <c r="E25" s="6">
        <f>'24.1. Đất ở tại nông thôn'!E25*0.8</f>
        <v>480000</v>
      </c>
      <c r="F25" s="21">
        <f>E25*0.6</f>
        <v>288000</v>
      </c>
      <c r="G25" s="21">
        <f t="shared" si="2"/>
        <v>192000</v>
      </c>
      <c r="H25" s="21"/>
    </row>
    <row r="26" spans="1:8" ht="15.75" x14ac:dyDescent="0.25">
      <c r="A26" s="67" t="s">
        <v>136</v>
      </c>
      <c r="B26" s="67"/>
      <c r="C26" s="67"/>
      <c r="D26" s="67"/>
      <c r="E26" s="67"/>
      <c r="F26" s="67"/>
      <c r="G26" s="67"/>
      <c r="H26" s="67"/>
    </row>
    <row r="27" spans="1:8" ht="15.75" x14ac:dyDescent="0.25">
      <c r="A27" s="61" t="s">
        <v>11</v>
      </c>
      <c r="B27" s="61"/>
      <c r="C27" s="61"/>
      <c r="D27" s="61"/>
      <c r="E27" s="61"/>
      <c r="F27" s="61"/>
      <c r="G27" s="61"/>
      <c r="H27" s="61"/>
    </row>
    <row r="28" spans="1:8" ht="31.5" x14ac:dyDescent="0.25">
      <c r="A28" s="40">
        <v>1</v>
      </c>
      <c r="B28" s="30" t="s">
        <v>188</v>
      </c>
      <c r="C28" s="41"/>
      <c r="D28" s="42"/>
      <c r="E28" s="43">
        <f>'24.1. Đất ở tại nông thôn'!E28*0.8</f>
        <v>136000</v>
      </c>
      <c r="F28" s="43"/>
      <c r="G28" s="43"/>
      <c r="H28" s="6"/>
    </row>
    <row r="29" spans="1:8" ht="15.75" x14ac:dyDescent="0.25">
      <c r="A29" s="40">
        <v>2</v>
      </c>
      <c r="B29" s="56" t="s">
        <v>187</v>
      </c>
      <c r="C29" s="41"/>
      <c r="D29" s="42"/>
      <c r="E29" s="43">
        <f>'24.1. Đất ở tại nông thôn'!E29*0.8</f>
        <v>112000</v>
      </c>
      <c r="F29" s="43"/>
      <c r="G29" s="43"/>
      <c r="H29" s="59"/>
    </row>
    <row r="30" spans="1:8" ht="62.25" customHeight="1" x14ac:dyDescent="0.25">
      <c r="A30" s="14"/>
      <c r="B30" s="14"/>
      <c r="C30" s="14"/>
      <c r="D30" s="14"/>
      <c r="E30" s="15"/>
      <c r="F30" s="15"/>
      <c r="G30" s="15"/>
      <c r="H30" s="15"/>
    </row>
    <row r="31" spans="1:8" ht="62.25" customHeight="1" x14ac:dyDescent="0.25">
      <c r="A31" s="14"/>
      <c r="B31" s="14"/>
      <c r="C31" s="14"/>
      <c r="D31" s="14"/>
      <c r="E31" s="15"/>
      <c r="F31" s="15"/>
      <c r="G31" s="15"/>
      <c r="H31" s="15"/>
    </row>
    <row r="32" spans="1:8"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sheetData>
  <mergeCells count="12">
    <mergeCell ref="A26:H26"/>
    <mergeCell ref="A27:H27"/>
    <mergeCell ref="A2:B2"/>
    <mergeCell ref="G2:H2"/>
    <mergeCell ref="A4:H4"/>
    <mergeCell ref="A5:H5"/>
    <mergeCell ref="A6:H6"/>
    <mergeCell ref="A7:A8"/>
    <mergeCell ref="B7:B8"/>
    <mergeCell ref="C7:D7"/>
    <mergeCell ref="E7:H7"/>
    <mergeCell ref="B18:D18"/>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010"/>
  <sheetViews>
    <sheetView view="pageBreakPreview" zoomScaleNormal="100" zoomScaleSheetLayoutView="100" workbookViewId="0">
      <selection activeCell="A4" sqref="A4:H4"/>
    </sheetView>
  </sheetViews>
  <sheetFormatPr defaultColWidth="9.140625" defaultRowHeight="15"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63" t="s">
        <v>126</v>
      </c>
      <c r="B2" s="63"/>
      <c r="C2" s="14"/>
      <c r="D2" s="14"/>
      <c r="E2" s="15"/>
      <c r="F2" s="15"/>
      <c r="G2" s="64" t="s">
        <v>127</v>
      </c>
      <c r="H2" s="64"/>
    </row>
    <row r="3" spans="1:8" ht="15.75" x14ac:dyDescent="0.25">
      <c r="A3" s="13"/>
      <c r="B3" s="14"/>
      <c r="C3" s="14"/>
      <c r="D3" s="14"/>
      <c r="E3" s="15"/>
      <c r="F3" s="15"/>
      <c r="G3" s="15"/>
      <c r="H3" s="15"/>
    </row>
    <row r="4" spans="1:8" ht="15.75" x14ac:dyDescent="0.25">
      <c r="A4" s="69" t="s">
        <v>138</v>
      </c>
      <c r="B4" s="69"/>
      <c r="C4" s="69"/>
      <c r="D4" s="69"/>
      <c r="E4" s="69"/>
      <c r="F4" s="69"/>
      <c r="G4" s="69"/>
      <c r="H4" s="69"/>
    </row>
    <row r="5" spans="1:8" ht="15.75" x14ac:dyDescent="0.25">
      <c r="A5" s="65" t="s">
        <v>130</v>
      </c>
      <c r="B5" s="65"/>
      <c r="C5" s="65"/>
      <c r="D5" s="65"/>
      <c r="E5" s="65"/>
      <c r="F5" s="65"/>
      <c r="G5" s="65"/>
      <c r="H5" s="65"/>
    </row>
    <row r="6" spans="1:8" ht="15.75" x14ac:dyDescent="0.25">
      <c r="A6" s="66" t="s">
        <v>7</v>
      </c>
      <c r="B6" s="66"/>
      <c r="C6" s="66"/>
      <c r="D6" s="66"/>
      <c r="E6" s="66"/>
      <c r="F6" s="66"/>
      <c r="G6" s="66"/>
      <c r="H6" s="66"/>
    </row>
    <row r="7" spans="1:8" ht="15.75" x14ac:dyDescent="0.25">
      <c r="A7" s="68" t="s">
        <v>3</v>
      </c>
      <c r="B7" s="68" t="s">
        <v>4</v>
      </c>
      <c r="C7" s="68" t="s">
        <v>5</v>
      </c>
      <c r="D7" s="68"/>
      <c r="E7" s="81" t="s">
        <v>129</v>
      </c>
      <c r="F7" s="82"/>
      <c r="G7" s="82"/>
      <c r="H7" s="83"/>
    </row>
    <row r="8" spans="1:8" ht="15.75" x14ac:dyDescent="0.25">
      <c r="A8" s="68"/>
      <c r="B8" s="68"/>
      <c r="C8" s="9" t="s">
        <v>8</v>
      </c>
      <c r="D8" s="9" t="s">
        <v>9</v>
      </c>
      <c r="E8" s="16" t="s">
        <v>6</v>
      </c>
      <c r="F8" s="17" t="s">
        <v>116</v>
      </c>
      <c r="G8" s="17" t="s">
        <v>117</v>
      </c>
      <c r="H8" s="17" t="s">
        <v>118</v>
      </c>
    </row>
    <row r="9" spans="1:8" s="20" customFormat="1" ht="15.75" x14ac:dyDescent="0.25">
      <c r="A9" s="19" t="s">
        <v>2</v>
      </c>
      <c r="B9" s="18" t="s">
        <v>131</v>
      </c>
      <c r="C9" s="18"/>
      <c r="D9" s="18"/>
      <c r="E9" s="19"/>
      <c r="F9" s="19"/>
      <c r="G9" s="19"/>
      <c r="H9" s="19"/>
    </row>
    <row r="10" spans="1:8" ht="15.75" x14ac:dyDescent="0.25">
      <c r="A10" s="4">
        <v>1</v>
      </c>
      <c r="B10" s="7" t="s">
        <v>14</v>
      </c>
      <c r="C10" s="7" t="s">
        <v>15</v>
      </c>
      <c r="D10" s="7" t="s">
        <v>16</v>
      </c>
      <c r="E10" s="6">
        <f>'[1]BG-ODT-1'!$D$91</f>
        <v>5200000</v>
      </c>
      <c r="F10" s="21">
        <f>E10*0.6</f>
        <v>3120000</v>
      </c>
      <c r="G10" s="21">
        <f>E10*0.4</f>
        <v>2080000</v>
      </c>
      <c r="H10" s="21">
        <f>E10*0.2</f>
        <v>1040000</v>
      </c>
    </row>
    <row r="11" spans="1:8" ht="47.25" x14ac:dyDescent="0.25">
      <c r="A11" s="4">
        <v>2</v>
      </c>
      <c r="B11" s="7" t="s">
        <v>17</v>
      </c>
      <c r="C11" s="7" t="s">
        <v>18</v>
      </c>
      <c r="D11" s="7" t="s">
        <v>19</v>
      </c>
      <c r="E11" s="6">
        <f>'[1]BG-ODT-2'!$D$91</f>
        <v>4900000</v>
      </c>
      <c r="F11" s="21">
        <f t="shared" ref="F11:F52" si="0">E11*0.6</f>
        <v>2940000</v>
      </c>
      <c r="G11" s="21">
        <f t="shared" ref="G11:G32" si="1">E11*0.4</f>
        <v>1960000</v>
      </c>
      <c r="H11" s="21">
        <f t="shared" ref="H11:H32" si="2">E11*0.2</f>
        <v>980000</v>
      </c>
    </row>
    <row r="12" spans="1:8" ht="47.25" x14ac:dyDescent="0.25">
      <c r="A12" s="4">
        <v>3</v>
      </c>
      <c r="B12" s="7" t="s">
        <v>20</v>
      </c>
      <c r="C12" s="7" t="s">
        <v>21</v>
      </c>
      <c r="D12" s="7" t="s">
        <v>22</v>
      </c>
      <c r="E12" s="6">
        <f>'[1]BG-ODT-3'!$D$91</f>
        <v>4300000</v>
      </c>
      <c r="F12" s="21">
        <f t="shared" si="0"/>
        <v>2580000</v>
      </c>
      <c r="G12" s="21">
        <f t="shared" si="1"/>
        <v>1720000</v>
      </c>
      <c r="H12" s="21">
        <f t="shared" si="2"/>
        <v>860000</v>
      </c>
    </row>
    <row r="13" spans="1:8" ht="47.25" x14ac:dyDescent="0.25">
      <c r="A13" s="4">
        <v>4</v>
      </c>
      <c r="B13" s="7" t="s">
        <v>23</v>
      </c>
      <c r="C13" s="7" t="s">
        <v>24</v>
      </c>
      <c r="D13" s="7" t="s">
        <v>25</v>
      </c>
      <c r="E13" s="6">
        <f>'[1]BG-ODT-4'!$D$91</f>
        <v>4300000</v>
      </c>
      <c r="F13" s="21">
        <f t="shared" si="0"/>
        <v>2580000</v>
      </c>
      <c r="G13" s="21">
        <f t="shared" si="1"/>
        <v>1720000</v>
      </c>
      <c r="H13" s="21">
        <f t="shared" si="2"/>
        <v>860000</v>
      </c>
    </row>
    <row r="14" spans="1:8" ht="47.25" x14ac:dyDescent="0.25">
      <c r="A14" s="4">
        <v>5</v>
      </c>
      <c r="B14" s="7" t="s">
        <v>26</v>
      </c>
      <c r="C14" s="7" t="s">
        <v>22</v>
      </c>
      <c r="D14" s="7" t="s">
        <v>27</v>
      </c>
      <c r="E14" s="6">
        <f>'[1]BG-ODT-5'!$D$91</f>
        <v>2700000</v>
      </c>
      <c r="F14" s="21">
        <f t="shared" si="0"/>
        <v>1620000</v>
      </c>
      <c r="G14" s="21">
        <f t="shared" si="1"/>
        <v>1080000</v>
      </c>
      <c r="H14" s="21">
        <f t="shared" si="2"/>
        <v>540000</v>
      </c>
    </row>
    <row r="15" spans="1:8" ht="47.25" x14ac:dyDescent="0.25">
      <c r="A15" s="4">
        <v>6</v>
      </c>
      <c r="B15" s="7" t="s">
        <v>28</v>
      </c>
      <c r="C15" s="7" t="s">
        <v>29</v>
      </c>
      <c r="D15" s="7" t="s">
        <v>30</v>
      </c>
      <c r="E15" s="6">
        <f>'[1]BG-ODT-6'!$D$91</f>
        <v>2600000</v>
      </c>
      <c r="F15" s="21">
        <f t="shared" si="0"/>
        <v>1560000</v>
      </c>
      <c r="G15" s="21">
        <f t="shared" si="1"/>
        <v>1040000</v>
      </c>
      <c r="H15" s="21">
        <f t="shared" si="2"/>
        <v>520000</v>
      </c>
    </row>
    <row r="16" spans="1:8" ht="47.25" x14ac:dyDescent="0.25">
      <c r="A16" s="4">
        <v>7</v>
      </c>
      <c r="B16" s="7" t="s">
        <v>31</v>
      </c>
      <c r="C16" s="7" t="s">
        <v>32</v>
      </c>
      <c r="D16" s="7" t="s">
        <v>33</v>
      </c>
      <c r="E16" s="6">
        <f>'[1]BG-ODT-7'!$D$91</f>
        <v>2500000</v>
      </c>
      <c r="F16" s="21">
        <f t="shared" si="0"/>
        <v>1500000</v>
      </c>
      <c r="G16" s="21">
        <f t="shared" si="1"/>
        <v>1000000</v>
      </c>
      <c r="H16" s="21">
        <f t="shared" si="2"/>
        <v>500000</v>
      </c>
    </row>
    <row r="17" spans="1:8" ht="47.25" x14ac:dyDescent="0.25">
      <c r="A17" s="4">
        <v>8</v>
      </c>
      <c r="B17" s="7" t="s">
        <v>1</v>
      </c>
      <c r="C17" s="7" t="s">
        <v>34</v>
      </c>
      <c r="D17" s="7" t="s">
        <v>35</v>
      </c>
      <c r="E17" s="6">
        <f>'[1]BG-ODT-8'!$D$91</f>
        <v>2400000</v>
      </c>
      <c r="F17" s="21">
        <f t="shared" si="0"/>
        <v>1440000</v>
      </c>
      <c r="G17" s="21">
        <f t="shared" si="1"/>
        <v>960000</v>
      </c>
      <c r="H17" s="21">
        <f t="shared" si="2"/>
        <v>480000</v>
      </c>
    </row>
    <row r="18" spans="1:8" ht="47.25" x14ac:dyDescent="0.25">
      <c r="A18" s="4">
        <v>9</v>
      </c>
      <c r="B18" s="7" t="s">
        <v>36</v>
      </c>
      <c r="C18" s="7" t="s">
        <v>37</v>
      </c>
      <c r="D18" s="7" t="s">
        <v>38</v>
      </c>
      <c r="E18" s="6">
        <f>'[1]BG-ODT-9'!$D$91</f>
        <v>2400000</v>
      </c>
      <c r="F18" s="21">
        <f t="shared" si="0"/>
        <v>1440000</v>
      </c>
      <c r="G18" s="21">
        <f t="shared" si="1"/>
        <v>960000</v>
      </c>
      <c r="H18" s="21">
        <f t="shared" si="2"/>
        <v>480000</v>
      </c>
    </row>
    <row r="19" spans="1:8" ht="15.75" x14ac:dyDescent="0.25">
      <c r="A19" s="4">
        <v>10</v>
      </c>
      <c r="B19" s="7" t="s">
        <v>39</v>
      </c>
      <c r="C19" s="7" t="s">
        <v>0</v>
      </c>
      <c r="D19" s="7" t="s">
        <v>40</v>
      </c>
      <c r="E19" s="6">
        <f>'[1]BG-ODT-10'!$D$91</f>
        <v>2000000</v>
      </c>
      <c r="F19" s="21">
        <f t="shared" si="0"/>
        <v>1200000</v>
      </c>
      <c r="G19" s="21">
        <f t="shared" si="1"/>
        <v>800000</v>
      </c>
      <c r="H19" s="21">
        <f t="shared" si="2"/>
        <v>400000</v>
      </c>
    </row>
    <row r="20" spans="1:8" ht="63" x14ac:dyDescent="0.25">
      <c r="A20" s="4">
        <v>11</v>
      </c>
      <c r="B20" s="7" t="s">
        <v>41</v>
      </c>
      <c r="C20" s="7" t="s">
        <v>42</v>
      </c>
      <c r="D20" s="7" t="s">
        <v>43</v>
      </c>
      <c r="E20" s="6">
        <f>'[1]BG-ODT-11'!$D$91</f>
        <v>1700000</v>
      </c>
      <c r="F20" s="21">
        <f t="shared" si="0"/>
        <v>1020000</v>
      </c>
      <c r="G20" s="21">
        <f t="shared" si="1"/>
        <v>680000</v>
      </c>
      <c r="H20" s="21">
        <f t="shared" si="2"/>
        <v>340000</v>
      </c>
    </row>
    <row r="21" spans="1:8" ht="31.5" x14ac:dyDescent="0.25">
      <c r="A21" s="4">
        <v>12</v>
      </c>
      <c r="B21" s="7" t="s">
        <v>12</v>
      </c>
      <c r="C21" s="7" t="s">
        <v>44</v>
      </c>
      <c r="D21" s="7" t="s">
        <v>45</v>
      </c>
      <c r="E21" s="6">
        <f>'[1]BG-ODT-12'!$D$91</f>
        <v>7000000</v>
      </c>
      <c r="F21" s="21">
        <f t="shared" si="0"/>
        <v>4200000</v>
      </c>
      <c r="G21" s="21">
        <f t="shared" si="1"/>
        <v>2800000</v>
      </c>
      <c r="H21" s="21">
        <f t="shared" si="2"/>
        <v>1400000</v>
      </c>
    </row>
    <row r="22" spans="1:8" ht="31.5" x14ac:dyDescent="0.25">
      <c r="A22" s="4">
        <v>13</v>
      </c>
      <c r="B22" s="7" t="s">
        <v>13</v>
      </c>
      <c r="C22" s="7" t="s">
        <v>45</v>
      </c>
      <c r="D22" s="7" t="s">
        <v>46</v>
      </c>
      <c r="E22" s="6">
        <f>'[1]BG-ODT-13'!$D$91</f>
        <v>5200000</v>
      </c>
      <c r="F22" s="21">
        <f t="shared" si="0"/>
        <v>3120000</v>
      </c>
      <c r="G22" s="21">
        <f t="shared" si="1"/>
        <v>2080000</v>
      </c>
      <c r="H22" s="21">
        <f t="shared" si="2"/>
        <v>1040000</v>
      </c>
    </row>
    <row r="23" spans="1:8" ht="31.5" x14ac:dyDescent="0.25">
      <c r="A23" s="4">
        <v>14</v>
      </c>
      <c r="B23" s="7" t="s">
        <v>47</v>
      </c>
      <c r="C23" s="7" t="s">
        <v>46</v>
      </c>
      <c r="D23" s="7" t="s">
        <v>48</v>
      </c>
      <c r="E23" s="6">
        <f>'[1]BG-ODT-14'!$D$91</f>
        <v>3100000</v>
      </c>
      <c r="F23" s="21">
        <f t="shared" si="0"/>
        <v>1860000</v>
      </c>
      <c r="G23" s="21">
        <f t="shared" si="1"/>
        <v>1240000</v>
      </c>
      <c r="H23" s="21">
        <f t="shared" si="2"/>
        <v>620000</v>
      </c>
    </row>
    <row r="24" spans="1:8" ht="15.75" x14ac:dyDescent="0.25">
      <c r="A24" s="4">
        <v>15</v>
      </c>
      <c r="B24" s="7" t="s">
        <v>49</v>
      </c>
      <c r="C24" s="7" t="s">
        <v>48</v>
      </c>
      <c r="D24" s="7" t="s">
        <v>50</v>
      </c>
      <c r="E24" s="6">
        <f>'[1]BG-ODT-15'!$D$91</f>
        <v>2000000</v>
      </c>
      <c r="F24" s="21">
        <f t="shared" si="0"/>
        <v>1200000</v>
      </c>
      <c r="G24" s="21">
        <f t="shared" si="1"/>
        <v>800000</v>
      </c>
      <c r="H24" s="21">
        <f t="shared" si="2"/>
        <v>400000</v>
      </c>
    </row>
    <row r="25" spans="1:8" ht="15.75" x14ac:dyDescent="0.25">
      <c r="A25" s="4">
        <v>16</v>
      </c>
      <c r="B25" s="7" t="s">
        <v>51</v>
      </c>
      <c r="C25" s="7" t="s">
        <v>50</v>
      </c>
      <c r="D25" s="7" t="s">
        <v>52</v>
      </c>
      <c r="E25" s="6">
        <f>'[1]BG-ODT-16'!$D$91</f>
        <v>1400000</v>
      </c>
      <c r="F25" s="21">
        <f t="shared" si="0"/>
        <v>840000</v>
      </c>
      <c r="G25" s="21">
        <f t="shared" si="1"/>
        <v>560000</v>
      </c>
      <c r="H25" s="21">
        <f t="shared" si="2"/>
        <v>280000</v>
      </c>
    </row>
    <row r="26" spans="1:8" ht="15.75" x14ac:dyDescent="0.25">
      <c r="A26" s="4">
        <v>17</v>
      </c>
      <c r="B26" s="7" t="s">
        <v>53</v>
      </c>
      <c r="C26" s="7" t="s">
        <v>44</v>
      </c>
      <c r="D26" s="7" t="s">
        <v>15</v>
      </c>
      <c r="E26" s="6">
        <f>'[1]BG-ODT-17'!$D$91</f>
        <v>7000000</v>
      </c>
      <c r="F26" s="21">
        <f t="shared" si="0"/>
        <v>4200000</v>
      </c>
      <c r="G26" s="21">
        <f t="shared" si="1"/>
        <v>2800000</v>
      </c>
      <c r="H26" s="21">
        <f t="shared" si="2"/>
        <v>1400000</v>
      </c>
    </row>
    <row r="27" spans="1:8" ht="31.5" x14ac:dyDescent="0.25">
      <c r="A27" s="4">
        <v>18</v>
      </c>
      <c r="B27" s="7" t="s">
        <v>54</v>
      </c>
      <c r="C27" s="7" t="s">
        <v>55</v>
      </c>
      <c r="D27" s="7" t="s">
        <v>56</v>
      </c>
      <c r="E27" s="6">
        <f>'[1]BG-ODT-18'!$D$91</f>
        <v>5100000</v>
      </c>
      <c r="F27" s="21">
        <f t="shared" si="0"/>
        <v>3060000</v>
      </c>
      <c r="G27" s="21">
        <f t="shared" si="1"/>
        <v>2040000</v>
      </c>
      <c r="H27" s="21">
        <f t="shared" si="2"/>
        <v>1020000</v>
      </c>
    </row>
    <row r="28" spans="1:8" ht="31.5" x14ac:dyDescent="0.25">
      <c r="A28" s="4">
        <v>19</v>
      </c>
      <c r="B28" s="7" t="s">
        <v>57</v>
      </c>
      <c r="C28" s="7" t="s">
        <v>58</v>
      </c>
      <c r="D28" s="7" t="s">
        <v>59</v>
      </c>
      <c r="E28" s="6">
        <f>'[1]BG-ODT-19'!$D$91</f>
        <v>5100000</v>
      </c>
      <c r="F28" s="21">
        <f t="shared" si="0"/>
        <v>3060000</v>
      </c>
      <c r="G28" s="21">
        <f t="shared" si="1"/>
        <v>2040000</v>
      </c>
      <c r="H28" s="21">
        <f t="shared" si="2"/>
        <v>1020000</v>
      </c>
    </row>
    <row r="29" spans="1:8" ht="31.5" x14ac:dyDescent="0.25">
      <c r="A29" s="4">
        <v>20</v>
      </c>
      <c r="B29" s="7" t="s">
        <v>60</v>
      </c>
      <c r="C29" s="7" t="s">
        <v>59</v>
      </c>
      <c r="D29" s="7" t="s">
        <v>61</v>
      </c>
      <c r="E29" s="6">
        <f>'[1]BG-ODT-20'!$D$91</f>
        <v>2100000</v>
      </c>
      <c r="F29" s="21">
        <f t="shared" si="0"/>
        <v>1260000</v>
      </c>
      <c r="G29" s="21">
        <f t="shared" si="1"/>
        <v>840000</v>
      </c>
      <c r="H29" s="21">
        <f t="shared" si="2"/>
        <v>420000</v>
      </c>
    </row>
    <row r="30" spans="1:8" ht="31.5" x14ac:dyDescent="0.25">
      <c r="A30" s="4">
        <v>21</v>
      </c>
      <c r="B30" s="7" t="s">
        <v>62</v>
      </c>
      <c r="C30" s="7" t="s">
        <v>61</v>
      </c>
      <c r="D30" s="7" t="s">
        <v>63</v>
      </c>
      <c r="E30" s="6">
        <f>'[1]BG-ODT-21'!$D$91</f>
        <v>1600000</v>
      </c>
      <c r="F30" s="21">
        <f t="shared" si="0"/>
        <v>960000</v>
      </c>
      <c r="G30" s="21">
        <f t="shared" si="1"/>
        <v>640000</v>
      </c>
      <c r="H30" s="21">
        <f t="shared" si="2"/>
        <v>320000</v>
      </c>
    </row>
    <row r="31" spans="1:8" ht="31.5" x14ac:dyDescent="0.25">
      <c r="A31" s="4">
        <v>22</v>
      </c>
      <c r="B31" s="7" t="s">
        <v>64</v>
      </c>
      <c r="C31" s="7" t="s">
        <v>63</v>
      </c>
      <c r="D31" s="7" t="s">
        <v>65</v>
      </c>
      <c r="E31" s="6">
        <f>'[1]BG-ODT-22'!$D$91</f>
        <v>1000000</v>
      </c>
      <c r="F31" s="21">
        <f>E31*0.6</f>
        <v>600000</v>
      </c>
      <c r="G31" s="21">
        <f t="shared" si="1"/>
        <v>400000</v>
      </c>
      <c r="H31" s="21">
        <f t="shared" si="2"/>
        <v>200000</v>
      </c>
    </row>
    <row r="32" spans="1:8" ht="31.5" x14ac:dyDescent="0.25">
      <c r="A32" s="4">
        <v>23</v>
      </c>
      <c r="B32" s="7" t="s">
        <v>66</v>
      </c>
      <c r="C32" s="7" t="s">
        <v>67</v>
      </c>
      <c r="D32" s="7" t="s">
        <v>68</v>
      </c>
      <c r="E32" s="6">
        <f>'[1]BG-ODT-23'!$D$91</f>
        <v>600000</v>
      </c>
      <c r="F32" s="21">
        <f t="shared" si="0"/>
        <v>360000</v>
      </c>
      <c r="G32" s="21">
        <f t="shared" si="1"/>
        <v>240000</v>
      </c>
      <c r="H32" s="21">
        <f t="shared" si="2"/>
        <v>120000</v>
      </c>
    </row>
    <row r="33" spans="1:8" ht="47.25" x14ac:dyDescent="0.25">
      <c r="A33" s="4">
        <v>24</v>
      </c>
      <c r="B33" s="7" t="s">
        <v>69</v>
      </c>
      <c r="C33" s="7" t="s">
        <v>70</v>
      </c>
      <c r="D33" s="7" t="s">
        <v>16</v>
      </c>
      <c r="E33" s="6"/>
      <c r="F33" s="21"/>
      <c r="G33" s="21"/>
      <c r="H33" s="21"/>
    </row>
    <row r="34" spans="1:8" ht="47.25" x14ac:dyDescent="0.25">
      <c r="A34" s="4">
        <v>25</v>
      </c>
      <c r="B34" s="7" t="s">
        <v>69</v>
      </c>
      <c r="C34" s="7" t="s">
        <v>16</v>
      </c>
      <c r="D34" s="7" t="s">
        <v>71</v>
      </c>
      <c r="E34" s="6">
        <f>'[1]BG-ODT-25'!$D$91</f>
        <v>3000000</v>
      </c>
      <c r="F34" s="21">
        <f t="shared" si="0"/>
        <v>1800000</v>
      </c>
      <c r="G34" s="21">
        <f t="shared" ref="G34:G49" si="3">E34*0.4</f>
        <v>1200000</v>
      </c>
      <c r="H34" s="21">
        <f t="shared" ref="H34:H49" si="4">E34*0.2</f>
        <v>600000</v>
      </c>
    </row>
    <row r="35" spans="1:8" ht="15.75" x14ac:dyDescent="0.25">
      <c r="A35" s="4">
        <v>26</v>
      </c>
      <c r="B35" s="7" t="s">
        <v>72</v>
      </c>
      <c r="C35" s="7" t="s">
        <v>71</v>
      </c>
      <c r="D35" s="7" t="s">
        <v>73</v>
      </c>
      <c r="E35" s="6">
        <f>'[1]BG-ODT-26'!$D$91</f>
        <v>2000000</v>
      </c>
      <c r="F35" s="21">
        <f t="shared" si="0"/>
        <v>1200000</v>
      </c>
      <c r="G35" s="21">
        <f t="shared" si="3"/>
        <v>800000</v>
      </c>
      <c r="H35" s="21">
        <f t="shared" si="4"/>
        <v>400000</v>
      </c>
    </row>
    <row r="36" spans="1:8" s="20" customFormat="1" ht="31.5" x14ac:dyDescent="0.25">
      <c r="A36" s="26">
        <v>27</v>
      </c>
      <c r="B36" s="28" t="s">
        <v>125</v>
      </c>
      <c r="C36" s="28" t="s">
        <v>74</v>
      </c>
      <c r="D36" s="28" t="s">
        <v>115</v>
      </c>
      <c r="E36" s="21">
        <f>'[1]BG-ODT-27'!$D$91</f>
        <v>3600000</v>
      </c>
      <c r="F36" s="21">
        <f t="shared" si="0"/>
        <v>2160000</v>
      </c>
      <c r="G36" s="21">
        <f t="shared" si="3"/>
        <v>1440000</v>
      </c>
      <c r="H36" s="21">
        <f t="shared" si="4"/>
        <v>720000</v>
      </c>
    </row>
    <row r="37" spans="1:8" ht="47.25" x14ac:dyDescent="0.25">
      <c r="A37" s="4">
        <v>28</v>
      </c>
      <c r="B37" s="7" t="s">
        <v>17</v>
      </c>
      <c r="C37" s="7" t="s">
        <v>75</v>
      </c>
      <c r="D37" s="7" t="s">
        <v>76</v>
      </c>
      <c r="E37" s="6">
        <f>'[1]BG-ODT-28'!$D$91</f>
        <v>5200000</v>
      </c>
      <c r="F37" s="21">
        <f t="shared" si="0"/>
        <v>3120000</v>
      </c>
      <c r="G37" s="21">
        <f t="shared" si="3"/>
        <v>2080000</v>
      </c>
      <c r="H37" s="21">
        <f t="shared" si="4"/>
        <v>1040000</v>
      </c>
    </row>
    <row r="38" spans="1:8" ht="47.25" x14ac:dyDescent="0.25">
      <c r="A38" s="4">
        <v>29</v>
      </c>
      <c r="B38" s="7" t="s">
        <v>77</v>
      </c>
      <c r="C38" s="7" t="s">
        <v>78</v>
      </c>
      <c r="D38" s="7" t="s">
        <v>79</v>
      </c>
      <c r="E38" s="22">
        <f>'[1]BG-ODT-29'!$D$91</f>
        <v>1500000</v>
      </c>
      <c r="F38" s="21">
        <f t="shared" si="0"/>
        <v>900000</v>
      </c>
      <c r="G38" s="21">
        <f t="shared" si="3"/>
        <v>600000</v>
      </c>
      <c r="H38" s="21">
        <f t="shared" si="4"/>
        <v>300000</v>
      </c>
    </row>
    <row r="39" spans="1:8" ht="47.25" x14ac:dyDescent="0.25">
      <c r="A39" s="4">
        <v>30</v>
      </c>
      <c r="B39" s="7" t="s">
        <v>80</v>
      </c>
      <c r="C39" s="7" t="s">
        <v>81</v>
      </c>
      <c r="D39" s="7" t="s">
        <v>82</v>
      </c>
      <c r="E39" s="22">
        <f>'[1]BG-ODT-30'!$D$91</f>
        <v>1600000</v>
      </c>
      <c r="F39" s="21">
        <f t="shared" si="0"/>
        <v>960000</v>
      </c>
      <c r="G39" s="21">
        <f t="shared" si="3"/>
        <v>640000</v>
      </c>
      <c r="H39" s="21">
        <f t="shared" si="4"/>
        <v>320000</v>
      </c>
    </row>
    <row r="40" spans="1:8" ht="31.5" x14ac:dyDescent="0.25">
      <c r="A40" s="4">
        <v>31</v>
      </c>
      <c r="B40" s="7" t="s">
        <v>83</v>
      </c>
      <c r="C40" s="7" t="s">
        <v>82</v>
      </c>
      <c r="D40" s="7" t="s">
        <v>84</v>
      </c>
      <c r="E40" s="22">
        <f>'[1]BG-ODT-31'!$D$91</f>
        <v>1300000</v>
      </c>
      <c r="F40" s="21">
        <f t="shared" si="0"/>
        <v>780000</v>
      </c>
      <c r="G40" s="21">
        <f t="shared" si="3"/>
        <v>520000</v>
      </c>
      <c r="H40" s="21">
        <f t="shared" si="4"/>
        <v>260000</v>
      </c>
    </row>
    <row r="41" spans="1:8" ht="31.5" x14ac:dyDescent="0.25">
      <c r="A41" s="4">
        <v>32</v>
      </c>
      <c r="B41" s="7" t="s">
        <v>85</v>
      </c>
      <c r="C41" s="7" t="s">
        <v>86</v>
      </c>
      <c r="D41" s="7" t="s">
        <v>87</v>
      </c>
      <c r="E41" s="22">
        <f>'[1]BG-ODT-32'!$D$91</f>
        <v>1100000</v>
      </c>
      <c r="F41" s="21">
        <f t="shared" si="0"/>
        <v>660000</v>
      </c>
      <c r="G41" s="21">
        <f t="shared" si="3"/>
        <v>440000</v>
      </c>
      <c r="H41" s="21">
        <f t="shared" si="4"/>
        <v>220000</v>
      </c>
    </row>
    <row r="42" spans="1:8" ht="47.25" x14ac:dyDescent="0.25">
      <c r="A42" s="4">
        <v>33</v>
      </c>
      <c r="B42" s="7" t="s">
        <v>88</v>
      </c>
      <c r="C42" s="7" t="s">
        <v>89</v>
      </c>
      <c r="D42" s="7" t="s">
        <v>90</v>
      </c>
      <c r="E42" s="22">
        <f>'[1]BG-ODT-33'!$D$91</f>
        <v>1600000</v>
      </c>
      <c r="F42" s="21">
        <f t="shared" si="0"/>
        <v>960000</v>
      </c>
      <c r="G42" s="21">
        <f t="shared" si="3"/>
        <v>640000</v>
      </c>
      <c r="H42" s="21">
        <f t="shared" si="4"/>
        <v>320000</v>
      </c>
    </row>
    <row r="43" spans="1:8" ht="47.25" x14ac:dyDescent="0.25">
      <c r="A43" s="4">
        <v>34</v>
      </c>
      <c r="B43" s="7" t="s">
        <v>91</v>
      </c>
      <c r="C43" s="7" t="s">
        <v>92</v>
      </c>
      <c r="D43" s="7" t="s">
        <v>93</v>
      </c>
      <c r="E43" s="22">
        <f>'[1]BG-ODT-34'!$D$91</f>
        <v>1600000</v>
      </c>
      <c r="F43" s="21">
        <f t="shared" si="0"/>
        <v>960000</v>
      </c>
      <c r="G43" s="21">
        <f t="shared" si="3"/>
        <v>640000</v>
      </c>
      <c r="H43" s="21">
        <f t="shared" si="4"/>
        <v>320000</v>
      </c>
    </row>
    <row r="44" spans="1:8" ht="63" x14ac:dyDescent="0.25">
      <c r="A44" s="4">
        <v>35</v>
      </c>
      <c r="B44" s="7" t="s">
        <v>94</v>
      </c>
      <c r="C44" s="7" t="s">
        <v>95</v>
      </c>
      <c r="D44" s="7" t="s">
        <v>96</v>
      </c>
      <c r="E44" s="22">
        <f>'[1]BG-ODT-35'!$D$91</f>
        <v>1500000</v>
      </c>
      <c r="F44" s="21">
        <f t="shared" si="0"/>
        <v>900000</v>
      </c>
      <c r="G44" s="21">
        <f t="shared" si="3"/>
        <v>600000</v>
      </c>
      <c r="H44" s="21">
        <f t="shared" si="4"/>
        <v>300000</v>
      </c>
    </row>
    <row r="45" spans="1:8" ht="47.25" x14ac:dyDescent="0.25">
      <c r="A45" s="4">
        <v>36</v>
      </c>
      <c r="B45" s="7" t="s">
        <v>97</v>
      </c>
      <c r="C45" s="7" t="s">
        <v>98</v>
      </c>
      <c r="D45" s="7" t="s">
        <v>99</v>
      </c>
      <c r="E45" s="22">
        <f>'[1]BG-ODT-36'!$D$91</f>
        <v>1500000</v>
      </c>
      <c r="F45" s="21">
        <f t="shared" si="0"/>
        <v>900000</v>
      </c>
      <c r="G45" s="21">
        <f t="shared" si="3"/>
        <v>600000</v>
      </c>
      <c r="H45" s="21">
        <f t="shared" si="4"/>
        <v>300000</v>
      </c>
    </row>
    <row r="46" spans="1:8" ht="78.75" x14ac:dyDescent="0.25">
      <c r="A46" s="4">
        <v>37</v>
      </c>
      <c r="B46" s="7" t="s">
        <v>100</v>
      </c>
      <c r="C46" s="7" t="s">
        <v>101</v>
      </c>
      <c r="D46" s="7" t="s">
        <v>102</v>
      </c>
      <c r="E46" s="22">
        <f>'[1]BG-ODT-37'!$D$91</f>
        <v>1500000</v>
      </c>
      <c r="F46" s="21">
        <f t="shared" si="0"/>
        <v>900000</v>
      </c>
      <c r="G46" s="21">
        <f t="shared" si="3"/>
        <v>600000</v>
      </c>
      <c r="H46" s="21">
        <f t="shared" si="4"/>
        <v>300000</v>
      </c>
    </row>
    <row r="47" spans="1:8" ht="31.5" x14ac:dyDescent="0.25">
      <c r="A47" s="4">
        <v>38</v>
      </c>
      <c r="B47" s="7" t="s">
        <v>103</v>
      </c>
      <c r="C47" s="7" t="s">
        <v>104</v>
      </c>
      <c r="D47" s="7" t="s">
        <v>105</v>
      </c>
      <c r="E47" s="22">
        <f>'[1]BG-ODT-38'!$D$91</f>
        <v>1100000</v>
      </c>
      <c r="F47" s="21">
        <f t="shared" si="0"/>
        <v>660000</v>
      </c>
      <c r="G47" s="21">
        <f t="shared" si="3"/>
        <v>440000</v>
      </c>
      <c r="H47" s="21">
        <f t="shared" si="4"/>
        <v>220000</v>
      </c>
    </row>
    <row r="48" spans="1:8" ht="31.5" x14ac:dyDescent="0.25">
      <c r="A48" s="4">
        <v>39</v>
      </c>
      <c r="B48" s="7" t="s">
        <v>106</v>
      </c>
      <c r="C48" s="7" t="s">
        <v>107</v>
      </c>
      <c r="D48" s="7" t="s">
        <v>108</v>
      </c>
      <c r="E48" s="22">
        <f>'[1]BG-ODT-39'!$D$91</f>
        <v>1200000</v>
      </c>
      <c r="F48" s="21">
        <f t="shared" si="0"/>
        <v>720000</v>
      </c>
      <c r="G48" s="21">
        <f t="shared" si="3"/>
        <v>480000</v>
      </c>
      <c r="H48" s="21">
        <f t="shared" si="4"/>
        <v>240000</v>
      </c>
    </row>
    <row r="49" spans="1:8" ht="31.5" x14ac:dyDescent="0.25">
      <c r="A49" s="4">
        <v>40</v>
      </c>
      <c r="B49" s="7" t="s">
        <v>109</v>
      </c>
      <c r="C49" s="7" t="s">
        <v>110</v>
      </c>
      <c r="D49" s="7" t="s">
        <v>111</v>
      </c>
      <c r="E49" s="22">
        <f>'[1]BG-ODT-40'!$D$91</f>
        <v>1700000</v>
      </c>
      <c r="F49" s="21">
        <f t="shared" si="0"/>
        <v>1020000</v>
      </c>
      <c r="G49" s="21">
        <f t="shared" si="3"/>
        <v>680000</v>
      </c>
      <c r="H49" s="21">
        <f t="shared" si="4"/>
        <v>340000</v>
      </c>
    </row>
    <row r="50" spans="1:8" ht="15.75" x14ac:dyDescent="0.25">
      <c r="A50" s="4">
        <v>41</v>
      </c>
      <c r="B50" s="7" t="s">
        <v>112</v>
      </c>
      <c r="C50" s="7"/>
      <c r="D50" s="7"/>
      <c r="E50" s="8"/>
      <c r="F50" s="21"/>
      <c r="G50" s="21"/>
      <c r="H50" s="21"/>
    </row>
    <row r="51" spans="1:8" ht="31.5" x14ac:dyDescent="0.25">
      <c r="A51" s="4" t="s">
        <v>132</v>
      </c>
      <c r="B51" s="7" t="s">
        <v>113</v>
      </c>
      <c r="C51" s="7"/>
      <c r="D51" s="7"/>
      <c r="E51" s="22">
        <f>'[1]BG-ODT-41'!$D$91</f>
        <v>4400000</v>
      </c>
      <c r="F51" s="21">
        <f t="shared" si="0"/>
        <v>2640000</v>
      </c>
      <c r="G51" s="21">
        <f t="shared" ref="G51:G52" si="5">E51*0.4</f>
        <v>1760000</v>
      </c>
      <c r="H51" s="21">
        <f t="shared" ref="H51:H52" si="6">E51*0.2</f>
        <v>880000</v>
      </c>
    </row>
    <row r="52" spans="1:8" ht="47.25" x14ac:dyDescent="0.25">
      <c r="A52" s="4" t="s">
        <v>133</v>
      </c>
      <c r="B52" s="7" t="s">
        <v>114</v>
      </c>
      <c r="C52" s="7"/>
      <c r="D52" s="7"/>
      <c r="E52" s="22">
        <f>'[1]BG-ODT-42'!$D$91</f>
        <v>2100000</v>
      </c>
      <c r="F52" s="21">
        <f t="shared" si="0"/>
        <v>1260000</v>
      </c>
      <c r="G52" s="21">
        <f t="shared" si="5"/>
        <v>840000</v>
      </c>
      <c r="H52" s="21">
        <f t="shared" si="6"/>
        <v>420000</v>
      </c>
    </row>
    <row r="53" spans="1:8" ht="15.75" x14ac:dyDescent="0.25">
      <c r="A53" s="75" t="s">
        <v>134</v>
      </c>
      <c r="B53" s="76"/>
      <c r="C53" s="76"/>
      <c r="D53" s="76"/>
      <c r="E53" s="76"/>
      <c r="F53" s="76"/>
      <c r="G53" s="76"/>
      <c r="H53" s="76"/>
    </row>
    <row r="54" spans="1:8" ht="15.75" x14ac:dyDescent="0.25">
      <c r="A54" s="77" t="s">
        <v>10</v>
      </c>
      <c r="B54" s="78"/>
      <c r="C54" s="78"/>
      <c r="D54" s="78"/>
      <c r="E54" s="79"/>
      <c r="F54" s="80"/>
      <c r="G54" s="80"/>
      <c r="H54" s="80"/>
    </row>
    <row r="55" spans="1:8" ht="15.75" x14ac:dyDescent="0.25">
      <c r="A55" s="4">
        <v>1</v>
      </c>
      <c r="B55" s="7" t="s">
        <v>131</v>
      </c>
      <c r="C55" s="23"/>
      <c r="D55" s="24"/>
      <c r="E55" s="22">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3:H53"/>
    <mergeCell ref="A54:H54"/>
    <mergeCell ref="A2:B2"/>
    <mergeCell ref="G2:H2"/>
    <mergeCell ref="A4:H4"/>
    <mergeCell ref="A5:H5"/>
    <mergeCell ref="A6:H6"/>
    <mergeCell ref="A7:A8"/>
    <mergeCell ref="B7:B8"/>
    <mergeCell ref="C7:D7"/>
    <mergeCell ref="E7:H7"/>
  </mergeCells>
  <pageMargins left="0.7" right="0.7" top="0.75" bottom="0.75" header="0.3" footer="0.3"/>
  <pageSetup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955"/>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25" customWidth="1"/>
    <col min="9" max="16384" width="9.140625" style="3"/>
  </cols>
  <sheetData>
    <row r="1" spans="1:17" ht="15.75" x14ac:dyDescent="0.25">
      <c r="A1" s="5"/>
      <c r="B1" s="14"/>
      <c r="C1" s="14"/>
      <c r="D1" s="14"/>
      <c r="E1" s="15"/>
      <c r="F1" s="15"/>
      <c r="G1" s="15"/>
      <c r="H1" s="15"/>
    </row>
    <row r="2" spans="1:17" ht="15.75" x14ac:dyDescent="0.25">
      <c r="A2" s="63" t="s">
        <v>183</v>
      </c>
      <c r="B2" s="63"/>
      <c r="C2" s="14"/>
      <c r="D2" s="14"/>
      <c r="E2" s="15"/>
      <c r="F2" s="15"/>
      <c r="G2" s="64" t="s">
        <v>135</v>
      </c>
      <c r="H2" s="64"/>
    </row>
    <row r="3" spans="1:17" ht="15.75" x14ac:dyDescent="0.25">
      <c r="A3" s="13"/>
      <c r="B3" s="14"/>
      <c r="C3" s="14"/>
      <c r="D3" s="14"/>
      <c r="E3" s="15"/>
      <c r="F3" s="15"/>
      <c r="G3" s="15"/>
      <c r="H3" s="15"/>
    </row>
    <row r="4" spans="1:17" ht="15.75" x14ac:dyDescent="0.25">
      <c r="A4" s="69" t="s">
        <v>194</v>
      </c>
      <c r="B4" s="69"/>
      <c r="C4" s="69"/>
      <c r="D4" s="69"/>
      <c r="E4" s="69"/>
      <c r="F4" s="69"/>
      <c r="G4" s="69"/>
      <c r="H4" s="69"/>
    </row>
    <row r="5" spans="1:17" ht="15.75" x14ac:dyDescent="0.25">
      <c r="A5" s="65" t="s">
        <v>130</v>
      </c>
      <c r="B5" s="65"/>
      <c r="C5" s="65"/>
      <c r="D5" s="65"/>
      <c r="E5" s="65"/>
      <c r="F5" s="65"/>
      <c r="G5" s="65"/>
      <c r="H5" s="65"/>
    </row>
    <row r="6" spans="1:17" ht="15.75" x14ac:dyDescent="0.25">
      <c r="A6" s="66" t="s">
        <v>7</v>
      </c>
      <c r="B6" s="66"/>
      <c r="C6" s="66"/>
      <c r="D6" s="66"/>
      <c r="E6" s="66"/>
      <c r="F6" s="66"/>
      <c r="G6" s="66"/>
      <c r="H6" s="66"/>
    </row>
    <row r="7" spans="1:17" ht="15.75" x14ac:dyDescent="0.25">
      <c r="A7" s="68" t="s">
        <v>3</v>
      </c>
      <c r="B7" s="68" t="s">
        <v>4</v>
      </c>
      <c r="C7" s="68" t="s">
        <v>5</v>
      </c>
      <c r="D7" s="68"/>
      <c r="E7" s="68" t="s">
        <v>191</v>
      </c>
      <c r="F7" s="68"/>
      <c r="G7" s="68"/>
      <c r="H7" s="68"/>
    </row>
    <row r="8" spans="1:17" ht="15.75" x14ac:dyDescent="0.25">
      <c r="A8" s="68"/>
      <c r="B8" s="68"/>
      <c r="C8" s="9" t="s">
        <v>8</v>
      </c>
      <c r="D8" s="9" t="s">
        <v>9</v>
      </c>
      <c r="E8" s="16" t="s">
        <v>6</v>
      </c>
      <c r="F8" s="16" t="s">
        <v>116</v>
      </c>
      <c r="G8" s="16" t="s">
        <v>117</v>
      </c>
      <c r="H8" s="16" t="s">
        <v>118</v>
      </c>
    </row>
    <row r="9" spans="1:17" ht="15.75" x14ac:dyDescent="0.25">
      <c r="A9" s="9">
        <v>1</v>
      </c>
      <c r="B9" s="36" t="s">
        <v>185</v>
      </c>
      <c r="C9" s="36"/>
      <c r="D9" s="36"/>
      <c r="E9" s="6"/>
      <c r="F9" s="21"/>
      <c r="G9" s="21"/>
      <c r="H9" s="21"/>
    </row>
    <row r="10" spans="1:17" ht="31.5" x14ac:dyDescent="0.25">
      <c r="A10" s="4">
        <v>1</v>
      </c>
      <c r="B10" s="37" t="s">
        <v>145</v>
      </c>
      <c r="C10" s="37" t="s">
        <v>146</v>
      </c>
      <c r="D10" s="37" t="s">
        <v>147</v>
      </c>
      <c r="E10" s="6">
        <f>'24.1. Đất ở tại nông thôn'!E10*0.7</f>
        <v>2380000</v>
      </c>
      <c r="F10" s="6">
        <f>'24.1. Đất ở tại nông thôn'!F10*0.6</f>
        <v>1224000</v>
      </c>
      <c r="G10" s="6">
        <f>'24.1. Đất ở tại nông thôn'!G10*0.4</f>
        <v>544000</v>
      </c>
      <c r="H10" s="6">
        <f>'24.1. Đất ở tại nông thôn'!H10*0.2</f>
        <v>136000</v>
      </c>
    </row>
    <row r="11" spans="1:17" ht="78.75" x14ac:dyDescent="0.25">
      <c r="A11" s="4">
        <f t="shared" ref="A11:A25" si="0">1+A10</f>
        <v>2</v>
      </c>
      <c r="B11" s="37" t="s">
        <v>148</v>
      </c>
      <c r="C11" s="37" t="s">
        <v>149</v>
      </c>
      <c r="D11" s="37" t="s">
        <v>150</v>
      </c>
      <c r="E11" s="6">
        <f>'24.1. Đất ở tại nông thôn'!E11*0.7</f>
        <v>2625000</v>
      </c>
      <c r="F11" s="6">
        <f>'24.1. Đất ở tại nông thôn'!F11*0.6</f>
        <v>1350000</v>
      </c>
      <c r="G11" s="6">
        <f>'24.1. Đất ở tại nông thôn'!G11*0.4</f>
        <v>600000</v>
      </c>
      <c r="H11" s="6">
        <f>'24.1. Đất ở tại nông thôn'!H11*0.2</f>
        <v>150000</v>
      </c>
      <c r="J11" s="3" t="s">
        <v>182</v>
      </c>
    </row>
    <row r="12" spans="1:17" ht="31.5" x14ac:dyDescent="0.25">
      <c r="A12" s="4">
        <f t="shared" si="0"/>
        <v>3</v>
      </c>
      <c r="B12" s="37" t="s">
        <v>151</v>
      </c>
      <c r="C12" s="37" t="s">
        <v>152</v>
      </c>
      <c r="D12" s="37" t="s">
        <v>153</v>
      </c>
      <c r="E12" s="6">
        <f>'24.1. Đất ở tại nông thôn'!E12*0.7</f>
        <v>1365000</v>
      </c>
      <c r="F12" s="6">
        <f>'24.1. Đất ở tại nông thôn'!F12*0.6</f>
        <v>702000</v>
      </c>
      <c r="G12" s="6">
        <f>'24.1. Đất ở tại nông thôn'!G12*0.4</f>
        <v>312000</v>
      </c>
      <c r="H12" s="6">
        <f>'24.1. Đất ở tại nông thôn'!H12*0.2</f>
        <v>78000</v>
      </c>
    </row>
    <row r="13" spans="1:17" ht="47.25" x14ac:dyDescent="0.25">
      <c r="A13" s="4">
        <f t="shared" si="0"/>
        <v>4</v>
      </c>
      <c r="B13" s="37" t="s">
        <v>154</v>
      </c>
      <c r="C13" s="37" t="s">
        <v>155</v>
      </c>
      <c r="D13" s="37" t="s">
        <v>156</v>
      </c>
      <c r="E13" s="6">
        <f>'24.1. Đất ở tại nông thôn'!E13*0.7</f>
        <v>1092000</v>
      </c>
      <c r="F13" s="6">
        <f>'24.1. Đất ở tại nông thôn'!F13*0.6</f>
        <v>561600</v>
      </c>
      <c r="G13" s="6">
        <f>'24.1. Đất ở tại nông thôn'!G13*0.4</f>
        <v>249600</v>
      </c>
      <c r="H13" s="6">
        <f>'24.1. Đất ở tại nông thôn'!H13*0.2</f>
        <v>62400</v>
      </c>
    </row>
    <row r="14" spans="1:17" ht="31.5" x14ac:dyDescent="0.25">
      <c r="A14" s="4">
        <f t="shared" si="0"/>
        <v>5</v>
      </c>
      <c r="B14" s="37" t="s">
        <v>157</v>
      </c>
      <c r="C14" s="37" t="s">
        <v>158</v>
      </c>
      <c r="D14" s="37" t="s">
        <v>159</v>
      </c>
      <c r="E14" s="6">
        <f>'24.1. Đất ở tại nông thôn'!E14*0.7</f>
        <v>616000</v>
      </c>
      <c r="F14" s="6">
        <f>'24.1. Đất ở tại nông thôn'!F14*0.6</f>
        <v>316800</v>
      </c>
      <c r="G14" s="6">
        <f>'24.1. Đất ở tại nông thôn'!G14*0.4</f>
        <v>140800</v>
      </c>
      <c r="H14" s="6">
        <f>'24.1. Đất ở tại nông thôn'!H14*0.2</f>
        <v>35200</v>
      </c>
      <c r="Q14" s="3" t="s">
        <v>181</v>
      </c>
    </row>
    <row r="15" spans="1:17" ht="31.5" x14ac:dyDescent="0.25">
      <c r="A15" s="4">
        <f t="shared" si="0"/>
        <v>6</v>
      </c>
      <c r="B15" s="37" t="s">
        <v>160</v>
      </c>
      <c r="C15" s="37" t="s">
        <v>159</v>
      </c>
      <c r="D15" s="37" t="s">
        <v>161</v>
      </c>
      <c r="E15" s="6">
        <f>'24.1. Đất ở tại nông thôn'!E15*0.7</f>
        <v>315000</v>
      </c>
      <c r="F15" s="6">
        <f>'24.1. Đất ở tại nông thôn'!F15*0.6</f>
        <v>162000</v>
      </c>
      <c r="G15" s="6">
        <f>'24.1. Đất ở tại nông thôn'!G15*0.4</f>
        <v>72000</v>
      </c>
      <c r="H15" s="21"/>
    </row>
    <row r="16" spans="1:17" ht="31.5" x14ac:dyDescent="0.25">
      <c r="A16" s="4">
        <f t="shared" si="0"/>
        <v>7</v>
      </c>
      <c r="B16" s="37" t="s">
        <v>151</v>
      </c>
      <c r="C16" s="37" t="s">
        <v>153</v>
      </c>
      <c r="D16" s="37" t="s">
        <v>162</v>
      </c>
      <c r="E16" s="6">
        <f>'24.1. Đất ở tại nông thôn'!E16*0.7</f>
        <v>189000</v>
      </c>
      <c r="F16" s="21"/>
      <c r="G16" s="21"/>
      <c r="H16" s="21"/>
    </row>
    <row r="17" spans="1:8" ht="47.25" x14ac:dyDescent="0.25">
      <c r="A17" s="4">
        <f t="shared" si="0"/>
        <v>8</v>
      </c>
      <c r="B17" s="37" t="s">
        <v>163</v>
      </c>
      <c r="C17" s="37" t="s">
        <v>164</v>
      </c>
      <c r="D17" s="37" t="s">
        <v>165</v>
      </c>
      <c r="E17" s="6">
        <f>'24.1. Đất ở tại nông thôn'!E17*0.7</f>
        <v>210000</v>
      </c>
      <c r="F17" s="21"/>
      <c r="G17" s="21"/>
      <c r="H17" s="21"/>
    </row>
    <row r="18" spans="1:8" ht="15.75" x14ac:dyDescent="0.25">
      <c r="A18" s="4">
        <f t="shared" si="0"/>
        <v>9</v>
      </c>
      <c r="B18" s="73" t="s">
        <v>180</v>
      </c>
      <c r="C18" s="74"/>
      <c r="D18" s="74"/>
      <c r="E18" s="6">
        <f>'24.1. Đất ở tại nông thôn'!E18*0.7</f>
        <v>1889999.9999999998</v>
      </c>
      <c r="F18" s="44">
        <f>E18*0.6</f>
        <v>1133999.9999999998</v>
      </c>
      <c r="G18" s="44">
        <f>E18*0.4</f>
        <v>756000</v>
      </c>
      <c r="H18" s="44">
        <f>E18*0.2</f>
        <v>378000</v>
      </c>
    </row>
    <row r="19" spans="1:8" ht="15.75" x14ac:dyDescent="0.25">
      <c r="A19" s="9">
        <v>2</v>
      </c>
      <c r="B19" s="58" t="s">
        <v>186</v>
      </c>
      <c r="C19" s="58"/>
      <c r="D19" s="58"/>
      <c r="E19" s="6"/>
      <c r="F19" s="58"/>
      <c r="G19" s="58"/>
      <c r="H19" s="58"/>
    </row>
    <row r="20" spans="1:8" ht="15.75" x14ac:dyDescent="0.25">
      <c r="A20" s="4">
        <v>1</v>
      </c>
      <c r="B20" s="37" t="s">
        <v>166</v>
      </c>
      <c r="C20" s="37" t="s">
        <v>167</v>
      </c>
      <c r="D20" s="37" t="s">
        <v>168</v>
      </c>
      <c r="E20" s="6">
        <f>'24.1. Đất ở tại nông thôn'!E20*0.7</f>
        <v>665000</v>
      </c>
      <c r="F20" s="21">
        <f t="shared" ref="F20:F21" si="1">E20*0.6</f>
        <v>399000</v>
      </c>
      <c r="G20" s="21">
        <f t="shared" ref="G20:G25" si="2">E20*0.4</f>
        <v>266000</v>
      </c>
      <c r="H20" s="21"/>
    </row>
    <row r="21" spans="1:8" ht="31.5" x14ac:dyDescent="0.25">
      <c r="A21" s="4">
        <f t="shared" si="0"/>
        <v>2</v>
      </c>
      <c r="B21" s="37" t="s">
        <v>169</v>
      </c>
      <c r="C21" s="37" t="s">
        <v>170</v>
      </c>
      <c r="D21" s="37" t="s">
        <v>171</v>
      </c>
      <c r="E21" s="6">
        <f>'24.1. Đất ở tại nông thôn'!E21*0.7</f>
        <v>805000</v>
      </c>
      <c r="F21" s="21">
        <f t="shared" si="1"/>
        <v>483000</v>
      </c>
      <c r="G21" s="21">
        <f t="shared" si="2"/>
        <v>322000</v>
      </c>
      <c r="H21" s="21">
        <f t="shared" ref="H21" si="3">E21*0.2</f>
        <v>161000</v>
      </c>
    </row>
    <row r="22" spans="1:8" ht="15.75" x14ac:dyDescent="0.25">
      <c r="A22" s="9">
        <v>3</v>
      </c>
      <c r="B22" s="58" t="s">
        <v>187</v>
      </c>
      <c r="C22" s="58"/>
      <c r="D22" s="58"/>
      <c r="E22" s="6"/>
      <c r="F22" s="58"/>
      <c r="G22" s="58"/>
      <c r="H22" s="58"/>
    </row>
    <row r="23" spans="1:8" ht="31.5" x14ac:dyDescent="0.25">
      <c r="A23" s="4">
        <v>1</v>
      </c>
      <c r="B23" s="37" t="s">
        <v>172</v>
      </c>
      <c r="C23" s="37" t="s">
        <v>173</v>
      </c>
      <c r="D23" s="37" t="s">
        <v>174</v>
      </c>
      <c r="E23" s="6">
        <f>'24.1. Đất ở tại nông thôn'!E23*0.7</f>
        <v>175000</v>
      </c>
      <c r="F23" s="21"/>
      <c r="G23" s="21"/>
      <c r="H23" s="21"/>
    </row>
    <row r="24" spans="1:8" ht="47.25" x14ac:dyDescent="0.25">
      <c r="A24" s="4">
        <f t="shared" si="0"/>
        <v>2</v>
      </c>
      <c r="B24" s="37" t="s">
        <v>175</v>
      </c>
      <c r="C24" s="37" t="s">
        <v>173</v>
      </c>
      <c r="D24" s="37" t="s">
        <v>176</v>
      </c>
      <c r="E24" s="6">
        <f>'24.1. Đất ở tại nông thôn'!E24*0.7</f>
        <v>210000</v>
      </c>
      <c r="F24" s="21"/>
      <c r="G24" s="21"/>
      <c r="H24" s="21"/>
    </row>
    <row r="25" spans="1:8" ht="94.5" x14ac:dyDescent="0.25">
      <c r="A25" s="4">
        <f t="shared" si="0"/>
        <v>3</v>
      </c>
      <c r="B25" s="37" t="s">
        <v>177</v>
      </c>
      <c r="C25" s="37" t="s">
        <v>178</v>
      </c>
      <c r="D25" s="37" t="s">
        <v>179</v>
      </c>
      <c r="E25" s="6">
        <f>'24.1. Đất ở tại nông thôn'!E25*0.7</f>
        <v>420000</v>
      </c>
      <c r="F25" s="21">
        <f>E25*0.6</f>
        <v>252000</v>
      </c>
      <c r="G25" s="21">
        <f t="shared" si="2"/>
        <v>168000</v>
      </c>
      <c r="H25" s="21"/>
    </row>
    <row r="26" spans="1:8" ht="15.75" x14ac:dyDescent="0.25">
      <c r="A26" s="67" t="s">
        <v>136</v>
      </c>
      <c r="B26" s="67"/>
      <c r="C26" s="67"/>
      <c r="D26" s="67"/>
      <c r="E26" s="67"/>
      <c r="F26" s="67"/>
      <c r="G26" s="67"/>
      <c r="H26" s="67"/>
    </row>
    <row r="27" spans="1:8" ht="15.75" x14ac:dyDescent="0.25">
      <c r="A27" s="61" t="s">
        <v>11</v>
      </c>
      <c r="B27" s="61"/>
      <c r="C27" s="61"/>
      <c r="D27" s="61"/>
      <c r="E27" s="61"/>
      <c r="F27" s="61"/>
      <c r="G27" s="61"/>
      <c r="H27" s="61"/>
    </row>
    <row r="28" spans="1:8" ht="31.5" x14ac:dyDescent="0.25">
      <c r="A28" s="40">
        <v>1</v>
      </c>
      <c r="B28" s="30" t="s">
        <v>188</v>
      </c>
      <c r="C28" s="41"/>
      <c r="D28" s="42"/>
      <c r="E28" s="43">
        <f>'24.1. Đất ở tại nông thôn'!E28*0.7</f>
        <v>118999.99999999999</v>
      </c>
      <c r="F28" s="43"/>
      <c r="G28" s="43"/>
      <c r="H28" s="6"/>
    </row>
    <row r="29" spans="1:8" ht="15.75" x14ac:dyDescent="0.25">
      <c r="A29" s="40">
        <v>2</v>
      </c>
      <c r="B29" s="56" t="s">
        <v>187</v>
      </c>
      <c r="C29" s="41"/>
      <c r="D29" s="42"/>
      <c r="E29" s="43">
        <f>'24.1. Đất ở tại nông thôn'!E29*0.7</f>
        <v>98000</v>
      </c>
      <c r="F29" s="43"/>
      <c r="G29" s="43"/>
      <c r="H29" s="59"/>
    </row>
    <row r="30" spans="1:8" ht="62.25" customHeight="1" x14ac:dyDescent="0.25">
      <c r="A30" s="14"/>
      <c r="B30" s="14"/>
      <c r="C30" s="14"/>
      <c r="D30" s="14"/>
      <c r="E30" s="15"/>
      <c r="F30" s="15"/>
      <c r="G30" s="15"/>
      <c r="H30" s="15"/>
    </row>
    <row r="31" spans="1:8" ht="62.25" customHeight="1" x14ac:dyDescent="0.25">
      <c r="A31" s="14"/>
      <c r="B31" s="14"/>
      <c r="C31" s="14"/>
      <c r="D31" s="14"/>
      <c r="E31" s="15"/>
      <c r="F31" s="15"/>
      <c r="G31" s="15"/>
      <c r="H31" s="15"/>
    </row>
    <row r="32" spans="1:8"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sheetData>
  <mergeCells count="12">
    <mergeCell ref="B18:D18"/>
    <mergeCell ref="A26:H26"/>
    <mergeCell ref="A27:H27"/>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4"/>
  <sheetViews>
    <sheetView view="pageBreakPreview" zoomScaleNormal="100" zoomScaleSheetLayoutView="100" workbookViewId="0">
      <selection activeCell="C11" sqref="C11"/>
    </sheetView>
  </sheetViews>
  <sheetFormatPr defaultColWidth="9" defaultRowHeight="15.75" x14ac:dyDescent="0.25"/>
  <cols>
    <col min="1" max="1" width="5.7109375" style="11" customWidth="1"/>
    <col min="2" max="2" width="25.7109375" style="12" customWidth="1"/>
    <col min="3" max="5" width="20.7109375" style="11" customWidth="1"/>
    <col min="6" max="16384" width="9" style="11"/>
  </cols>
  <sheetData>
    <row r="1" spans="1:8" x14ac:dyDescent="0.25">
      <c r="A1" s="29"/>
      <c r="B1" s="10"/>
      <c r="C1" s="10"/>
      <c r="D1" s="10"/>
      <c r="E1" s="10"/>
    </row>
    <row r="2" spans="1:8" ht="15.75" customHeight="1" x14ac:dyDescent="0.25">
      <c r="A2" s="63" t="s">
        <v>183</v>
      </c>
      <c r="B2" s="63"/>
      <c r="C2" s="10"/>
      <c r="D2" s="10"/>
      <c r="E2" s="32" t="s">
        <v>141</v>
      </c>
    </row>
    <row r="3" spans="1:8" x14ac:dyDescent="0.25">
      <c r="A3" s="29"/>
      <c r="B3" s="10"/>
      <c r="C3" s="10"/>
      <c r="D3" s="10"/>
      <c r="E3" s="10"/>
    </row>
    <row r="4" spans="1:8" x14ac:dyDescent="0.25">
      <c r="A4" s="93" t="s">
        <v>192</v>
      </c>
      <c r="B4" s="93"/>
      <c r="C4" s="93"/>
      <c r="D4" s="93"/>
      <c r="E4" s="93"/>
    </row>
    <row r="5" spans="1:8" s="3" customFormat="1" ht="15.6" customHeight="1" x14ac:dyDescent="0.25">
      <c r="A5" s="65" t="s">
        <v>130</v>
      </c>
      <c r="B5" s="65"/>
      <c r="C5" s="65"/>
      <c r="D5" s="65"/>
      <c r="E5" s="65"/>
      <c r="F5" s="60"/>
      <c r="G5" s="60"/>
      <c r="H5" s="60"/>
    </row>
    <row r="6" spans="1:8" x14ac:dyDescent="0.25">
      <c r="A6" s="90" t="s">
        <v>142</v>
      </c>
      <c r="B6" s="90"/>
      <c r="C6" s="90"/>
      <c r="D6" s="90"/>
      <c r="E6" s="90"/>
    </row>
    <row r="7" spans="1:8" x14ac:dyDescent="0.25">
      <c r="A7" s="90" t="s">
        <v>119</v>
      </c>
      <c r="B7" s="90"/>
      <c r="C7" s="90"/>
      <c r="D7" s="90"/>
      <c r="E7" s="90"/>
    </row>
    <row r="8" spans="1:8" x14ac:dyDescent="0.25">
      <c r="A8" s="91" t="s">
        <v>124</v>
      </c>
      <c r="B8" s="91"/>
      <c r="C8" s="91"/>
      <c r="D8" s="91"/>
      <c r="E8" s="91"/>
    </row>
    <row r="9" spans="1:8" x14ac:dyDescent="0.25">
      <c r="A9" s="84" t="s">
        <v>120</v>
      </c>
      <c r="B9" s="84" t="s">
        <v>140</v>
      </c>
      <c r="C9" s="86" t="s">
        <v>139</v>
      </c>
      <c r="D9" s="86"/>
      <c r="E9" s="86"/>
    </row>
    <row r="10" spans="1:8" x14ac:dyDescent="0.25">
      <c r="A10" s="85"/>
      <c r="B10" s="85"/>
      <c r="C10" s="2" t="s">
        <v>6</v>
      </c>
      <c r="D10" s="2" t="s">
        <v>116</v>
      </c>
      <c r="E10" s="2" t="s">
        <v>117</v>
      </c>
    </row>
    <row r="11" spans="1:8" x14ac:dyDescent="0.25">
      <c r="A11" s="1">
        <f>MAX(A9)+1</f>
        <v>1</v>
      </c>
      <c r="B11" s="56" t="s">
        <v>186</v>
      </c>
      <c r="C11" s="45">
        <f ca="1">INDEX('[2]Tổng hợp'!$E$228:$R$232,MATCH($C11,'[2]Tổng hợp'!$E$214:$E$218,0),MATCH(C$8,'[2]Tổng hợp'!$E$214:$R$214,0))</f>
        <v>58000</v>
      </c>
      <c r="D11" s="45">
        <f ca="1">INDEX('[2]Tổng hợp'!$E$228:$R$232,MATCH($C11,'[2]Tổng hợp'!$E$214:$E$218,0),MATCH(D$8,'[2]Tổng hợp'!$E$214:$R$214,0))</f>
        <v>52000</v>
      </c>
      <c r="E11" s="45">
        <f ca="1">INDEX('[2]Tổng hợp'!$E$228:$R$232,MATCH($C11,'[2]Tổng hợp'!$E$214:$E$218,0),MATCH(E$8,'[2]Tổng hợp'!$E$214:$R$214,0))</f>
        <v>46000</v>
      </c>
    </row>
    <row r="12" spans="1:8" x14ac:dyDescent="0.25">
      <c r="A12" s="1">
        <f t="shared" ref="A12:A13" si="0">MAX(A11)+1</f>
        <v>2</v>
      </c>
      <c r="B12" s="57" t="s">
        <v>193</v>
      </c>
      <c r="C12" s="45">
        <f ca="1">INDEX('[2]Tổng hợp'!$E$228:$R$232,MATCH($C12,'[2]Tổng hợp'!$E$214:$E$218,0),MATCH(C$8,'[2]Tổng hợp'!$E$214:$R$214,0))</f>
        <v>58000</v>
      </c>
      <c r="D12" s="45">
        <f ca="1">INDEX('[2]Tổng hợp'!$E$228:$R$232,MATCH($C12,'[2]Tổng hợp'!$E$214:$E$218,0),MATCH(D$8,'[2]Tổng hợp'!$E$214:$R$214,0))</f>
        <v>52000</v>
      </c>
      <c r="E12" s="45">
        <f ca="1">INDEX('[2]Tổng hợp'!$E$228:$R$232,MATCH($C12,'[2]Tổng hợp'!$E$214:$E$218,0),MATCH(E$8,'[2]Tổng hợp'!$E$214:$R$214,0))</f>
        <v>46000</v>
      </c>
    </row>
    <row r="13" spans="1:8" x14ac:dyDescent="0.25">
      <c r="A13" s="1">
        <f t="shared" si="0"/>
        <v>3</v>
      </c>
      <c r="B13" s="56" t="s">
        <v>187</v>
      </c>
      <c r="C13" s="45">
        <f ca="1">INDEX('[2]Tổng hợp'!$E$228:$R$232,MATCH($C13,'[2]Tổng hợp'!$E$214:$E$218,0),MATCH(C$8,'[2]Tổng hợp'!$E$214:$R$214,0))</f>
        <v>51000</v>
      </c>
      <c r="D13" s="45">
        <f ca="1">INDEX('[2]Tổng hợp'!$E$228:$R$232,MATCH($C13,'[2]Tổng hợp'!$E$214:$E$218,0),MATCH(D$8,'[2]Tổng hợp'!$E$214:$R$214,0))</f>
        <v>46000</v>
      </c>
      <c r="E13" s="45">
        <f ca="1">INDEX('[2]Tổng hợp'!$E$228:$R$232,MATCH($C13,'[2]Tổng hợp'!$E$214:$E$218,0),MATCH(E$8,'[2]Tổng hợp'!$E$214:$R$214,0))</f>
        <v>41000</v>
      </c>
    </row>
    <row r="14" spans="1:8" x14ac:dyDescent="0.25">
      <c r="A14" s="31"/>
      <c r="B14" s="31"/>
      <c r="C14" s="31"/>
      <c r="D14" s="31"/>
      <c r="E14" s="31"/>
    </row>
    <row r="15" spans="1:8" x14ac:dyDescent="0.25">
      <c r="A15" s="90" t="s">
        <v>143</v>
      </c>
      <c r="B15" s="90"/>
      <c r="C15" s="90"/>
      <c r="D15" s="90"/>
      <c r="E15" s="90"/>
    </row>
    <row r="16" spans="1:8" x14ac:dyDescent="0.25">
      <c r="A16" s="91" t="s">
        <v>124</v>
      </c>
      <c r="B16" s="91"/>
      <c r="C16" s="91"/>
      <c r="D16" s="91"/>
      <c r="E16" s="91"/>
    </row>
    <row r="17" spans="1:5" x14ac:dyDescent="0.25">
      <c r="A17" s="84" t="s">
        <v>120</v>
      </c>
      <c r="B17" s="84" t="s">
        <v>140</v>
      </c>
      <c r="C17" s="86" t="s">
        <v>139</v>
      </c>
      <c r="D17" s="86"/>
      <c r="E17" s="86"/>
    </row>
    <row r="18" spans="1:5" x14ac:dyDescent="0.25">
      <c r="A18" s="85"/>
      <c r="B18" s="85"/>
      <c r="C18" s="2" t="s">
        <v>6</v>
      </c>
      <c r="D18" s="2" t="s">
        <v>116</v>
      </c>
      <c r="E18" s="2" t="s">
        <v>117</v>
      </c>
    </row>
    <row r="19" spans="1:5" x14ac:dyDescent="0.25">
      <c r="A19" s="1">
        <f>MAX(A17)+1</f>
        <v>1</v>
      </c>
      <c r="B19" s="30" t="str">
        <f t="shared" ref="B19:B21" si="1">B11</f>
        <v>Xã Bình Phúc cũ</v>
      </c>
      <c r="C19" s="45">
        <f ca="1">INDEX('[2]Tổng hợp'!$E$228:$R$232,MATCH($C19,'[2]Tổng hợp'!$E$214:$E$218,0),MATCH(C$16,'[2]Tổng hợp'!$E$214:$R$214,0))</f>
        <v>52000</v>
      </c>
      <c r="D19" s="45">
        <f ca="1">INDEX('[2]Tổng hợp'!$E$228:$R$232,MATCH($C19,'[2]Tổng hợp'!$E$214:$E$218,0),MATCH(D$16,'[2]Tổng hợp'!$E$214:$R$214,0))</f>
        <v>47000</v>
      </c>
      <c r="E19" s="45">
        <f ca="1">INDEX('[2]Tổng hợp'!$E$228:$R$232,MATCH($C19,'[2]Tổng hợp'!$E$214:$E$218,0),MATCH(E$16,'[2]Tổng hợp'!$E$214:$R$214,0))</f>
        <v>42000</v>
      </c>
    </row>
    <row r="20" spans="1:5" x14ac:dyDescent="0.25">
      <c r="A20" s="1">
        <f t="shared" ref="A20:A21" si="2">MAX(A19)+1</f>
        <v>2</v>
      </c>
      <c r="B20" s="30" t="str">
        <f t="shared" si="1"/>
        <v>Xã Yên Phúc cũ</v>
      </c>
      <c r="C20" s="45">
        <f ca="1">INDEX('[2]Tổng hợp'!$E$228:$R$232,MATCH($C20,'[2]Tổng hợp'!$E$214:$E$218,0),MATCH(C$16,'[2]Tổng hợp'!$E$214:$R$214,0))</f>
        <v>52000</v>
      </c>
      <c r="D20" s="45">
        <f ca="1">INDEX('[2]Tổng hợp'!$E$228:$R$232,MATCH($C20,'[2]Tổng hợp'!$E$214:$E$218,0),MATCH(D$16,'[2]Tổng hợp'!$E$214:$R$214,0))</f>
        <v>47000</v>
      </c>
      <c r="E20" s="45">
        <f ca="1">INDEX('[2]Tổng hợp'!$E$228:$R$232,MATCH($C20,'[2]Tổng hợp'!$E$214:$E$218,0),MATCH(E$16,'[2]Tổng hợp'!$E$214:$R$214,0))</f>
        <v>42000</v>
      </c>
    </row>
    <row r="21" spans="1:5" x14ac:dyDescent="0.25">
      <c r="A21" s="1">
        <f t="shared" si="2"/>
        <v>3</v>
      </c>
      <c r="B21" s="30" t="str">
        <f t="shared" si="1"/>
        <v>Xã An Sơn cũ</v>
      </c>
      <c r="C21" s="45">
        <f ca="1">INDEX('[2]Tổng hợp'!$E$228:$R$232,MATCH($C21,'[2]Tổng hợp'!$E$214:$E$218,0),MATCH(C$16,'[2]Tổng hợp'!$E$214:$R$214,0))</f>
        <v>45000</v>
      </c>
      <c r="D21" s="45">
        <f ca="1">INDEX('[2]Tổng hợp'!$E$228:$R$232,MATCH($C21,'[2]Tổng hợp'!$E$214:$E$218,0),MATCH(D$16,'[2]Tổng hợp'!$E$214:$R$214,0))</f>
        <v>41000</v>
      </c>
      <c r="E21" s="45">
        <f ca="1">INDEX('[2]Tổng hợp'!$E$228:$R$232,MATCH($C21,'[2]Tổng hợp'!$E$214:$E$218,0),MATCH(E$16,'[2]Tổng hợp'!$E$214:$R$214,0))</f>
        <v>36000</v>
      </c>
    </row>
    <row r="22" spans="1:5" x14ac:dyDescent="0.25">
      <c r="A22" s="31"/>
      <c r="B22" s="31"/>
      <c r="C22" s="31"/>
      <c r="D22" s="31"/>
      <c r="E22" s="31"/>
    </row>
    <row r="23" spans="1:5" x14ac:dyDescent="0.25">
      <c r="A23" s="90" t="s">
        <v>121</v>
      </c>
      <c r="B23" s="90"/>
      <c r="C23" s="90"/>
      <c r="D23" s="90"/>
      <c r="E23" s="90"/>
    </row>
    <row r="24" spans="1:5" x14ac:dyDescent="0.25">
      <c r="A24" s="91" t="s">
        <v>124</v>
      </c>
      <c r="B24" s="91"/>
      <c r="C24" s="91"/>
      <c r="D24" s="91"/>
      <c r="E24" s="91"/>
    </row>
    <row r="25" spans="1:5" x14ac:dyDescent="0.25">
      <c r="A25" s="84" t="s">
        <v>120</v>
      </c>
      <c r="B25" s="84" t="s">
        <v>140</v>
      </c>
      <c r="C25" s="86" t="s">
        <v>139</v>
      </c>
      <c r="D25" s="86"/>
      <c r="E25" s="86"/>
    </row>
    <row r="26" spans="1:5" x14ac:dyDescent="0.25">
      <c r="A26" s="85"/>
      <c r="B26" s="85"/>
      <c r="C26" s="2" t="s">
        <v>6</v>
      </c>
      <c r="D26" s="2" t="s">
        <v>116</v>
      </c>
      <c r="E26" s="2" t="s">
        <v>117</v>
      </c>
    </row>
    <row r="27" spans="1:5" x14ac:dyDescent="0.25">
      <c r="A27" s="1">
        <f>MAX(A25)+1</f>
        <v>1</v>
      </c>
      <c r="B27" s="30" t="str">
        <f t="shared" ref="B27:B29" si="3">B11</f>
        <v>Xã Bình Phúc cũ</v>
      </c>
      <c r="C27" s="45">
        <f ca="1">INDEX('[2]Tổng hợp'!$E$228:$R$232,MATCH($C27,'[2]Tổng hợp'!$E$214:$E$218,0),MATCH(C$24,'[2]Tổng hợp'!$E$214:$R$214,0))</f>
        <v>46000</v>
      </c>
      <c r="D27" s="45">
        <f ca="1">INDEX('[2]Tổng hợp'!$E$228:$R$232,MATCH($C27,'[2]Tổng hợp'!$E$214:$E$218,0),MATCH(D$24,'[2]Tổng hợp'!$E$214:$R$214,0))</f>
        <v>41000</v>
      </c>
      <c r="E27" s="45">
        <f ca="1">INDEX('[2]Tổng hợp'!$E$228:$R$232,MATCH($C27,'[2]Tổng hợp'!$E$214:$E$218,0),MATCH(E$24,'[2]Tổng hợp'!$E$214:$R$214,0))</f>
        <v>37000</v>
      </c>
    </row>
    <row r="28" spans="1:5" x14ac:dyDescent="0.25">
      <c r="A28" s="1">
        <f t="shared" ref="A28:A29" si="4">MAX(A27)+1</f>
        <v>2</v>
      </c>
      <c r="B28" s="30" t="str">
        <f t="shared" si="3"/>
        <v>Xã Yên Phúc cũ</v>
      </c>
      <c r="C28" s="45">
        <f ca="1">INDEX('[2]Tổng hợp'!$E$228:$R$232,MATCH($C28,'[2]Tổng hợp'!$E$214:$E$218,0),MATCH(C$24,'[2]Tổng hợp'!$E$214:$R$214,0))</f>
        <v>46000</v>
      </c>
      <c r="D28" s="45">
        <f ca="1">INDEX('[2]Tổng hợp'!$E$228:$R$232,MATCH($C28,'[2]Tổng hợp'!$E$214:$E$218,0),MATCH(D$24,'[2]Tổng hợp'!$E$214:$R$214,0))</f>
        <v>41000</v>
      </c>
      <c r="E28" s="45">
        <f ca="1">INDEX('[2]Tổng hợp'!$E$228:$R$232,MATCH($C28,'[2]Tổng hợp'!$E$214:$E$218,0),MATCH(E$24,'[2]Tổng hợp'!$E$214:$R$214,0))</f>
        <v>37000</v>
      </c>
    </row>
    <row r="29" spans="1:5" x14ac:dyDescent="0.25">
      <c r="A29" s="1">
        <f t="shared" si="4"/>
        <v>3</v>
      </c>
      <c r="B29" s="30" t="str">
        <f t="shared" si="3"/>
        <v>Xã An Sơn cũ</v>
      </c>
      <c r="C29" s="45">
        <f ca="1">INDEX('[2]Tổng hợp'!$E$228:$R$232,MATCH($C29,'[2]Tổng hợp'!$E$214:$E$218,0),MATCH(C$24,'[2]Tổng hợp'!$E$214:$R$214,0))</f>
        <v>40000</v>
      </c>
      <c r="D29" s="45">
        <f ca="1">INDEX('[2]Tổng hợp'!$E$228:$R$232,MATCH($C29,'[2]Tổng hợp'!$E$214:$E$218,0),MATCH(D$24,'[2]Tổng hợp'!$E$214:$R$214,0))</f>
        <v>36000</v>
      </c>
      <c r="E29" s="45">
        <f ca="1">INDEX('[2]Tổng hợp'!$E$228:$R$232,MATCH($C29,'[2]Tổng hợp'!$E$214:$E$218,0),MATCH(E$24,'[2]Tổng hợp'!$E$214:$R$214,0))</f>
        <v>32000</v>
      </c>
    </row>
    <row r="30" spans="1:5" x14ac:dyDescent="0.25">
      <c r="A30" s="31"/>
      <c r="B30" s="31"/>
      <c r="C30" s="31"/>
      <c r="D30" s="31"/>
      <c r="E30" s="31"/>
    </row>
    <row r="31" spans="1:5" x14ac:dyDescent="0.25">
      <c r="A31" s="90" t="s">
        <v>122</v>
      </c>
      <c r="B31" s="90"/>
      <c r="C31" s="90"/>
      <c r="D31" s="90"/>
      <c r="E31" s="90"/>
    </row>
    <row r="32" spans="1:5" x14ac:dyDescent="0.25">
      <c r="A32" s="91" t="s">
        <v>124</v>
      </c>
      <c r="B32" s="91"/>
      <c r="C32" s="91"/>
      <c r="D32" s="91"/>
      <c r="E32" s="91"/>
    </row>
    <row r="33" spans="1:5" x14ac:dyDescent="0.25">
      <c r="A33" s="84" t="s">
        <v>120</v>
      </c>
      <c r="B33" s="84" t="s">
        <v>140</v>
      </c>
      <c r="C33" s="86" t="s">
        <v>139</v>
      </c>
      <c r="D33" s="86"/>
      <c r="E33" s="86"/>
    </row>
    <row r="34" spans="1:5" x14ac:dyDescent="0.25">
      <c r="A34" s="85"/>
      <c r="B34" s="85"/>
      <c r="C34" s="2" t="s">
        <v>6</v>
      </c>
      <c r="D34" s="2" t="s">
        <v>116</v>
      </c>
      <c r="E34" s="2" t="s">
        <v>117</v>
      </c>
    </row>
    <row r="35" spans="1:5" x14ac:dyDescent="0.25">
      <c r="A35" s="1">
        <f>MAX(A33)+1</f>
        <v>1</v>
      </c>
      <c r="B35" s="30" t="str">
        <f t="shared" ref="B35:B37" si="5">B11</f>
        <v>Xã Bình Phúc cũ</v>
      </c>
      <c r="C35" s="45">
        <f ca="1">INDEX('[2]Tổng hợp'!$E$228:$R$232,MATCH($C35,'[2]Tổng hợp'!$E$214:$E$218,0),MATCH(C$32,'[2]Tổng hợp'!$E$214:$R$214,0))</f>
        <v>39000</v>
      </c>
      <c r="D35" s="45">
        <f ca="1">INDEX('[2]Tổng hợp'!$E$228:$R$232,MATCH($C35,'[2]Tổng hợp'!$E$214:$E$218,0),MATCH(D$32,'[2]Tổng hợp'!$E$214:$R$214,0))</f>
        <v>35000</v>
      </c>
      <c r="E35" s="45">
        <f ca="1">INDEX('[2]Tổng hợp'!$E$228:$R$232,MATCH($C35,'[2]Tổng hợp'!$E$214:$E$218,0),MATCH(E$32,'[2]Tổng hợp'!$E$214:$R$214,0))</f>
        <v>31000</v>
      </c>
    </row>
    <row r="36" spans="1:5" x14ac:dyDescent="0.25">
      <c r="A36" s="1">
        <f t="shared" ref="A36:A37" si="6">MAX(A35)+1</f>
        <v>2</v>
      </c>
      <c r="B36" s="30" t="str">
        <f t="shared" si="5"/>
        <v>Xã Yên Phúc cũ</v>
      </c>
      <c r="C36" s="45">
        <f ca="1">INDEX('[2]Tổng hợp'!$E$228:$R$232,MATCH($C36,'[2]Tổng hợp'!$E$214:$E$218,0),MATCH(C$32,'[2]Tổng hợp'!$E$214:$R$214,0))</f>
        <v>39000</v>
      </c>
      <c r="D36" s="45">
        <f ca="1">INDEX('[2]Tổng hợp'!$E$228:$R$232,MATCH($C36,'[2]Tổng hợp'!$E$214:$E$218,0),MATCH(D$32,'[2]Tổng hợp'!$E$214:$R$214,0))</f>
        <v>35000</v>
      </c>
      <c r="E36" s="45">
        <f ca="1">INDEX('[2]Tổng hợp'!$E$228:$R$232,MATCH($C36,'[2]Tổng hợp'!$E$214:$E$218,0),MATCH(E$32,'[2]Tổng hợp'!$E$214:$R$214,0))</f>
        <v>31000</v>
      </c>
    </row>
    <row r="37" spans="1:5" x14ac:dyDescent="0.25">
      <c r="A37" s="1">
        <f t="shared" si="6"/>
        <v>3</v>
      </c>
      <c r="B37" s="30" t="str">
        <f t="shared" si="5"/>
        <v>Xã An Sơn cũ</v>
      </c>
      <c r="C37" s="45">
        <f ca="1">INDEX('[2]Tổng hợp'!$E$228:$R$232,MATCH($C37,'[2]Tổng hợp'!$E$214:$E$218,0),MATCH(C$32,'[2]Tổng hợp'!$E$214:$R$214,0))</f>
        <v>36000</v>
      </c>
      <c r="D37" s="45">
        <f ca="1">INDEX('[2]Tổng hợp'!$E$228:$R$232,MATCH($C37,'[2]Tổng hợp'!$E$214:$E$218,0),MATCH(D$32,'[2]Tổng hợp'!$E$214:$R$214,0))</f>
        <v>32000</v>
      </c>
      <c r="E37" s="45">
        <f ca="1">INDEX('[2]Tổng hợp'!$E$228:$R$232,MATCH($C37,'[2]Tổng hợp'!$E$214:$E$218,0),MATCH(E$32,'[2]Tổng hợp'!$E$214:$R$214,0))</f>
        <v>30000</v>
      </c>
    </row>
    <row r="38" spans="1:5" x14ac:dyDescent="0.25">
      <c r="A38" s="31"/>
      <c r="B38" s="31"/>
      <c r="C38" s="31"/>
      <c r="D38" s="31"/>
      <c r="E38" s="31"/>
    </row>
    <row r="39" spans="1:5" x14ac:dyDescent="0.25">
      <c r="A39" s="90" t="s">
        <v>123</v>
      </c>
      <c r="B39" s="90"/>
      <c r="C39" s="90"/>
      <c r="D39" s="90"/>
      <c r="E39" s="90"/>
    </row>
    <row r="40" spans="1:5" x14ac:dyDescent="0.25">
      <c r="A40" s="92" t="s">
        <v>124</v>
      </c>
      <c r="B40" s="92"/>
      <c r="C40" s="92"/>
      <c r="D40" s="92"/>
      <c r="E40" s="92"/>
    </row>
    <row r="41" spans="1:5" ht="31.5" x14ac:dyDescent="0.25">
      <c r="A41" s="2" t="s">
        <v>120</v>
      </c>
      <c r="B41" s="27" t="s">
        <v>140</v>
      </c>
      <c r="C41" s="86" t="s">
        <v>139</v>
      </c>
      <c r="D41" s="86"/>
      <c r="E41" s="86"/>
    </row>
    <row r="42" spans="1:5" x14ac:dyDescent="0.25">
      <c r="A42" s="1">
        <f>MAX(A41)+1</f>
        <v>1</v>
      </c>
      <c r="B42" s="30" t="str">
        <f>B11</f>
        <v>Xã Bình Phúc cũ</v>
      </c>
      <c r="C42" s="87">
        <v>8000</v>
      </c>
      <c r="D42" s="88"/>
      <c r="E42" s="89"/>
    </row>
    <row r="43" spans="1:5" x14ac:dyDescent="0.25">
      <c r="A43" s="1">
        <f t="shared" ref="A43:A44" si="7">MAX(A42)+1</f>
        <v>2</v>
      </c>
      <c r="B43" s="30" t="str">
        <f>B12</f>
        <v>Xã Yên Phúc cũ</v>
      </c>
      <c r="C43" s="87">
        <v>8000</v>
      </c>
      <c r="D43" s="88"/>
      <c r="E43" s="89"/>
    </row>
    <row r="44" spans="1:5" x14ac:dyDescent="0.25">
      <c r="A44" s="1">
        <f t="shared" si="7"/>
        <v>3</v>
      </c>
      <c r="B44" s="30" t="str">
        <f>B13</f>
        <v>Xã An Sơn cũ</v>
      </c>
      <c r="C44" s="87">
        <v>6000</v>
      </c>
      <c r="D44" s="88"/>
      <c r="E44" s="89"/>
    </row>
  </sheetData>
  <mergeCells count="30">
    <mergeCell ref="C44:E44"/>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C43:E43"/>
    <mergeCell ref="A31:E31"/>
    <mergeCell ref="A39:E39"/>
    <mergeCell ref="A32:E32"/>
    <mergeCell ref="A40:E40"/>
    <mergeCell ref="C41:E41"/>
    <mergeCell ref="C33:E33"/>
    <mergeCell ref="A33:A34"/>
    <mergeCell ref="B33:B34"/>
    <mergeCell ref="A5:E5"/>
    <mergeCell ref="A25:A26"/>
    <mergeCell ref="B25:B26"/>
    <mergeCell ref="C25:E25"/>
    <mergeCell ref="C42:E42"/>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8.1. Đất ở tại đô thị </vt:lpstr>
      <vt:lpstr>24.1. Đất ở tại nông thôn</vt:lpstr>
      <vt:lpstr>8.3. Đất TMDV tại đô thị</vt:lpstr>
      <vt:lpstr>24.2. Đất TMDV tại nông thôn</vt:lpstr>
      <vt:lpstr>8.5. Đất SXPNN tại đô thị</vt:lpstr>
      <vt:lpstr>24.3. Đất SXPNN tại nông thôn</vt:lpstr>
      <vt:lpstr>24.4. Đất NN</vt:lpstr>
      <vt:lpstr>'24.1. Đất ở tại nông thôn'!Print_Titles</vt:lpstr>
      <vt:lpstr>'24.2. Đất TMDV tại nông thôn'!Print_Titles</vt:lpstr>
      <vt:lpstr>'24.3. Đất SXPNN tại nông thôn'!Print_Titles</vt:lpstr>
      <vt:lpstr>'8.1. Đất ở tại đô thị '!Print_Titles</vt:lpstr>
      <vt:lpstr>'8.3. Đất TMDV tại đô thị'!Print_Titles</vt:lpstr>
      <vt:lpstr>'8.5. Đất SXPNN tại đô thị'!Print_Titles</vt:lpstr>
      <vt:lpstr>'24.1. Đất ở tại nông thôn'!Vùng_In</vt:lpstr>
      <vt:lpstr>'24.2. Đất TMDV tại nông thôn'!Vùng_In</vt:lpstr>
      <vt:lpstr>'24.3. Đất SXPNN tại nông thôn'!Vùng_In</vt:lpstr>
      <vt:lpstr>'24.4. Đất NN'!Vùng_In</vt:lpstr>
      <vt:lpstr>'8.1. Đất ở tại đô thị '!Vùng_In</vt:lpstr>
      <vt:lpstr>'8.3. Đất TMDV tại đô thị'!Vùng_In</vt:lpstr>
      <vt:lpstr>'8.5. Đất SXPNN tại đô thị'!Vùng_In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2025-08-31T08:35:09Z</dcterms:modified>
</cp:coreProperties>
</file>